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panevezioregionas-my.sharepoint.com/personal/kristina_udriene_panevezioregionas_lt/Documents/Darbinis bendras katalogas/KOLEGIJOS POSEDZIAI/2024-06-11/Interneto svetainė/"/>
    </mc:Choice>
  </mc:AlternateContent>
  <xr:revisionPtr revIDLastSave="0" documentId="8_{BC9C119B-BE0A-49EE-B4E2-66A7FE5DFB87}" xr6:coauthVersionLast="47" xr6:coauthVersionMax="47" xr10:uidLastSave="{00000000-0000-0000-0000-000000000000}"/>
  <bookViews>
    <workbookView xWindow="390" yWindow="390" windowWidth="28800" windowHeight="15345" tabRatio="748" activeTab="9" xr2:uid="{00000000-000D-0000-FFFF-FFFF00000000}"/>
  </bookViews>
  <sheets>
    <sheet name="II skyrius" sheetId="1" r:id="rId1"/>
    <sheet name="III skyrius" sheetId="2" r:id="rId2"/>
    <sheet name="IV skyrius I skirsnis" sheetId="3" r:id="rId3"/>
    <sheet name="IV skyrius II skirsnis" sheetId="6" r:id="rId4"/>
    <sheet name="IV skyrius III skirsnis" sheetId="4" r:id="rId5"/>
    <sheet name="IV skyrius IV skirsnis" sheetId="12" r:id="rId6"/>
    <sheet name="IV skyrius V skirsnis" sheetId="9" r:id="rId7"/>
    <sheet name="IV skyrius VI skirsnis" sheetId="13" r:id="rId8"/>
    <sheet name="IV skyrius VII skirnis" sheetId="14" r:id="rId9"/>
    <sheet name="IV skyrius VIII skirsnis" sheetId="15" r:id="rId10"/>
    <sheet name="Tuščias" sheetId="16" state="hidden" r:id="rId11"/>
  </sheets>
  <definedNames>
    <definedName name="_xlnm._FilterDatabase" localSheetId="2" hidden="1">'IV skyrius I skirsnis'!$B$47:$Q$132</definedName>
    <definedName name="_xlnm._FilterDatabase" localSheetId="3" hidden="1">'IV skyrius II skirsnis'!$B$38:$Q$75</definedName>
    <definedName name="_xlnm._FilterDatabase" localSheetId="4" hidden="1">'IV skyrius III skirsnis'!$B$36:$Q$67</definedName>
    <definedName name="_xlnm._FilterDatabase" localSheetId="5" hidden="1">'IV skyrius IV skirsnis'!$B$38:$Q$69</definedName>
    <definedName name="_xlnm._FilterDatabase" localSheetId="6" hidden="1">'IV skyrius V skirsnis'!$B$38:$Q$78</definedName>
    <definedName name="_xlnm._FilterDatabase" localSheetId="7" hidden="1">'IV skyrius VI skirsnis'!$B$36:$Q$59</definedName>
    <definedName name="_xlnm._FilterDatabase" localSheetId="8" hidden="1">'IV skyrius VII skirnis'!$B$38:$Q$67</definedName>
    <definedName name="_ftn1" localSheetId="0">'II skyrius'!#REF!</definedName>
    <definedName name="_ftnref1" localSheetId="0">'II skyrius'!#REF!</definedName>
    <definedName name="_xlnm.Print_Titles" localSheetId="0">'II skyrius'!$6:$8</definedName>
    <definedName name="_xlnm.Print_Titles" localSheetId="1">'III skyrius'!$6:$8</definedName>
    <definedName name="_xlnm.Print_Titles" localSheetId="2">'IV skyrius I skirsnis'!$48:$51</definedName>
    <definedName name="_xlnm.Print_Titles" localSheetId="5">'IV skyrius IV skirsnis'!$39:$42</definedName>
    <definedName name="_xlnm.Print_Titles" localSheetId="7">'IV skyrius VI skirsnis'!$37:$40</definedName>
    <definedName name="_xlnm.Print_Titles" localSheetId="8">'IV skyrius VII skirnis'!$39:$42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3" l="1"/>
  <c r="F41" i="3"/>
  <c r="F45" i="3" s="1"/>
  <c r="I132" i="3"/>
  <c r="I52" i="3" s="1"/>
  <c r="M132" i="3" l="1"/>
  <c r="I41" i="13" l="1"/>
  <c r="L41" i="13"/>
  <c r="L43" i="12"/>
  <c r="L59" i="12"/>
  <c r="L75" i="6"/>
  <c r="K16" i="2"/>
  <c r="J16" i="2"/>
  <c r="K15" i="2"/>
  <c r="J15" i="2"/>
  <c r="L87" i="15"/>
  <c r="O54" i="3"/>
  <c r="O62" i="3"/>
  <c r="O66" i="3"/>
  <c r="O70" i="3"/>
  <c r="L69" i="12" l="1"/>
  <c r="J67" i="14"/>
  <c r="K67" i="14"/>
  <c r="L67" i="14"/>
  <c r="M67" i="14"/>
  <c r="I67" i="14"/>
  <c r="I87" i="15" l="1"/>
  <c r="L102" i="16"/>
  <c r="F35" i="16" s="1"/>
  <c r="F32" i="16" s="1"/>
  <c r="I95" i="16"/>
  <c r="I89" i="16"/>
  <c r="I83" i="16" s="1"/>
  <c r="M83" i="16"/>
  <c r="L83" i="16"/>
  <c r="K83" i="16"/>
  <c r="J83" i="16"/>
  <c r="I77" i="16"/>
  <c r="I71" i="16"/>
  <c r="I65" i="16"/>
  <c r="I49" i="16" s="1"/>
  <c r="I102" i="16" s="1"/>
  <c r="M49" i="16"/>
  <c r="M102" i="16" s="1"/>
  <c r="F39" i="16" s="1"/>
  <c r="F38" i="16" s="1"/>
  <c r="L49" i="16"/>
  <c r="K49" i="16"/>
  <c r="K102" i="16" s="1"/>
  <c r="J49" i="16"/>
  <c r="J102" i="16" s="1"/>
  <c r="F28" i="16"/>
  <c r="M87" i="15"/>
  <c r="K58" i="15"/>
  <c r="J58" i="15"/>
  <c r="K47" i="15"/>
  <c r="J47" i="15"/>
  <c r="F26" i="15"/>
  <c r="L14" i="2"/>
  <c r="L13" i="2"/>
  <c r="K13" i="2"/>
  <c r="J13" i="2"/>
  <c r="L11" i="2"/>
  <c r="L10" i="2"/>
  <c r="J10" i="2"/>
  <c r="K10" i="2"/>
  <c r="J87" i="15" l="1"/>
  <c r="K87" i="15"/>
  <c r="F23" i="15"/>
  <c r="F25" i="16"/>
  <c r="F42" i="16" s="1"/>
  <c r="J43" i="14"/>
  <c r="K43" i="14"/>
  <c r="F22" i="14"/>
  <c r="O43" i="13"/>
  <c r="O41" i="13"/>
  <c r="J59" i="13"/>
  <c r="K59" i="13"/>
  <c r="L59" i="13"/>
  <c r="M59" i="13"/>
  <c r="K41" i="13"/>
  <c r="M41" i="13"/>
  <c r="J41" i="13"/>
  <c r="I57" i="13"/>
  <c r="I55" i="13"/>
  <c r="I53" i="13"/>
  <c r="I51" i="13"/>
  <c r="I49" i="13"/>
  <c r="I47" i="13"/>
  <c r="I45" i="13"/>
  <c r="N10" i="13"/>
  <c r="F31" i="13"/>
  <c r="F30" i="13" s="1"/>
  <c r="F20" i="13"/>
  <c r="O53" i="9"/>
  <c r="O51" i="9"/>
  <c r="O49" i="9"/>
  <c r="O45" i="9"/>
  <c r="N12" i="9" s="1"/>
  <c r="O43" i="9"/>
  <c r="N10" i="9" s="1"/>
  <c r="I72" i="9"/>
  <c r="I69" i="9"/>
  <c r="I67" i="9"/>
  <c r="I64" i="9"/>
  <c r="I77" i="9"/>
  <c r="I74" i="9"/>
  <c r="I61" i="9"/>
  <c r="J78" i="9"/>
  <c r="J43" i="9" s="1"/>
  <c r="K78" i="9"/>
  <c r="K43" i="9" s="1"/>
  <c r="L78" i="9"/>
  <c r="L43" i="9" s="1"/>
  <c r="M78" i="9"/>
  <c r="M43" i="9" s="1"/>
  <c r="I55" i="9"/>
  <c r="F32" i="9"/>
  <c r="F22" i="9"/>
  <c r="O61" i="12"/>
  <c r="O59" i="12"/>
  <c r="N12" i="12" s="1"/>
  <c r="K59" i="12"/>
  <c r="M59" i="12"/>
  <c r="J59" i="12"/>
  <c r="I67" i="12"/>
  <c r="I65" i="12"/>
  <c r="I63" i="12"/>
  <c r="O45" i="12"/>
  <c r="O43" i="12"/>
  <c r="N10" i="12" s="1"/>
  <c r="K43" i="12"/>
  <c r="K69" i="12" s="1"/>
  <c r="K12" i="2"/>
  <c r="M43" i="12"/>
  <c r="M69" i="12" s="1"/>
  <c r="F33" i="12" s="1"/>
  <c r="F32" i="12" s="1"/>
  <c r="J43" i="12"/>
  <c r="J69" i="12" s="1"/>
  <c r="L12" i="2" s="1"/>
  <c r="I57" i="12"/>
  <c r="I55" i="12"/>
  <c r="I53" i="12"/>
  <c r="I51" i="12"/>
  <c r="I49" i="12"/>
  <c r="I47" i="12"/>
  <c r="F22" i="12"/>
  <c r="O41" i="4"/>
  <c r="N10" i="4" s="1"/>
  <c r="O43" i="4"/>
  <c r="J67" i="4"/>
  <c r="K67" i="4"/>
  <c r="L67" i="4"/>
  <c r="K11" i="2" s="1"/>
  <c r="M67" i="4"/>
  <c r="I61" i="4"/>
  <c r="I59" i="4"/>
  <c r="I63" i="4"/>
  <c r="I55" i="4"/>
  <c r="I57" i="4"/>
  <c r="I47" i="4"/>
  <c r="I49" i="4"/>
  <c r="I65" i="4"/>
  <c r="I45" i="4"/>
  <c r="F20" i="4"/>
  <c r="N12" i="6"/>
  <c r="N10" i="6"/>
  <c r="O49" i="6"/>
  <c r="O47" i="6"/>
  <c r="J75" i="6"/>
  <c r="J43" i="6" s="1"/>
  <c r="K75" i="6"/>
  <c r="M75" i="6"/>
  <c r="I71" i="6"/>
  <c r="I67" i="6"/>
  <c r="I63" i="6"/>
  <c r="I59" i="6"/>
  <c r="I55" i="6"/>
  <c r="I51" i="6"/>
  <c r="N19" i="3"/>
  <c r="O64" i="3"/>
  <c r="J107" i="3"/>
  <c r="J132" i="3" s="1"/>
  <c r="K107" i="3"/>
  <c r="K132" i="3" s="1"/>
  <c r="K52" i="3" s="1"/>
  <c r="F27" i="13" l="1"/>
  <c r="K14" i="2"/>
  <c r="I59" i="12"/>
  <c r="F29" i="12"/>
  <c r="F26" i="12" s="1"/>
  <c r="F19" i="12" s="1"/>
  <c r="F36" i="12" s="1"/>
  <c r="J52" i="3"/>
  <c r="L9" i="2"/>
  <c r="F29" i="9"/>
  <c r="F26" i="9" s="1"/>
  <c r="I59" i="13"/>
  <c r="J14" i="2" s="1"/>
  <c r="F24" i="13"/>
  <c r="F17" i="13" s="1"/>
  <c r="F34" i="13" s="1"/>
  <c r="I78" i="9"/>
  <c r="I43" i="9" s="1"/>
  <c r="F19" i="9"/>
  <c r="F36" i="9" s="1"/>
  <c r="I43" i="12"/>
  <c r="I69" i="12" s="1"/>
  <c r="J12" i="2" s="1"/>
  <c r="I67" i="4"/>
  <c r="J11" i="2" s="1"/>
  <c r="I75" i="6"/>
  <c r="I127" i="3" l="1"/>
  <c r="O113" i="3"/>
  <c r="O58" i="3" s="1"/>
  <c r="N13" i="3" s="1"/>
  <c r="O112" i="3"/>
  <c r="O52" i="3" s="1"/>
  <c r="N15" i="3" s="1"/>
  <c r="O111" i="3"/>
  <c r="N21" i="3" s="1"/>
  <c r="O110" i="3"/>
  <c r="O60" i="3" s="1"/>
  <c r="N17" i="3" s="1"/>
  <c r="O109" i="3"/>
  <c r="O108" i="3"/>
  <c r="O68" i="3" s="1"/>
  <c r="O107" i="3"/>
  <c r="M107" i="3"/>
  <c r="M52" i="3" s="1"/>
  <c r="L107" i="3"/>
  <c r="L132" i="3" s="1"/>
  <c r="L52" i="3" l="1"/>
  <c r="K9" i="2"/>
  <c r="K23" i="2" s="1"/>
  <c r="I104" i="3"/>
  <c r="I116" i="3"/>
  <c r="I114" i="3"/>
  <c r="I101" i="3"/>
  <c r="I107" i="3"/>
  <c r="I98" i="3"/>
  <c r="I91" i="3"/>
  <c r="I84" i="3"/>
  <c r="I81" i="3"/>
  <c r="L23" i="2" l="1"/>
  <c r="I94" i="3" l="1"/>
  <c r="I121" i="3"/>
  <c r="F38" i="3" l="1"/>
  <c r="F35" i="3" s="1"/>
  <c r="F31" i="3"/>
  <c r="J9" i="2" l="1"/>
  <c r="J23" i="2" s="1"/>
  <c r="F28" i="3"/>
  <c r="N11" i="9" l="1"/>
  <c r="K43" i="6" l="1"/>
  <c r="L43" i="6"/>
  <c r="M43" i="6"/>
  <c r="F29" i="6" l="1"/>
  <c r="F26" i="6" s="1"/>
  <c r="F22" i="6"/>
  <c r="M41" i="4"/>
  <c r="F31" i="4" s="1"/>
  <c r="F30" i="4" s="1"/>
  <c r="L41" i="4"/>
  <c r="F27" i="4" s="1"/>
  <c r="F24" i="4" s="1"/>
  <c r="F17" i="4" s="1"/>
  <c r="K41" i="4"/>
  <c r="J41" i="4"/>
  <c r="I41" i="4"/>
  <c r="F34" i="4" l="1"/>
  <c r="F19" i="6"/>
  <c r="F33" i="6"/>
  <c r="F32" i="6" s="1"/>
  <c r="I43" i="6"/>
  <c r="F36" i="6" l="1"/>
</calcChain>
</file>

<file path=xl/sharedStrings.xml><?xml version="1.0" encoding="utf-8"?>
<sst xmlns="http://schemas.openxmlformats.org/spreadsheetml/2006/main" count="2092" uniqueCount="622">
  <si>
    <t>II SKYRIUS</t>
  </si>
  <si>
    <t>REGIONO PLĖTROS TIKSLAI IR UŽDAVINIAI</t>
  </si>
  <si>
    <t>2 lentelė. Regiono plėtros tikslai ir uždaviniai</t>
  </si>
  <si>
    <t>Eil. Nr.</t>
  </si>
  <si>
    <t>Regiono plėtros tikslai ir uždaviniai</t>
  </si>
  <si>
    <t>Stebėsenos rodiklio tipas</t>
  </si>
  <si>
    <t>Stebėsenos rodikliai</t>
  </si>
  <si>
    <t>Teritorijos naudojimo privalomosios nuostatos</t>
  </si>
  <si>
    <t>Išankstinės sąlygos</t>
  </si>
  <si>
    <t>Tikslų ir uždavinių pavadinimai</t>
  </si>
  <si>
    <t>Tikslų ir uždavinių kodai</t>
  </si>
  <si>
    <t>Rodiklio pavadinimas (matavimo vienetai)</t>
  </si>
  <si>
    <t>Pradinė reikšmė (metai)</t>
  </si>
  <si>
    <t>Tarpinė siektina reikšmė (metai)</t>
  </si>
  <si>
    <t>Galutinė siektina reikšmė</t>
  </si>
  <si>
    <t>1.</t>
  </si>
  <si>
    <t>-</t>
  </si>
  <si>
    <t>(2020)</t>
  </si>
  <si>
    <t>(2025)</t>
  </si>
  <si>
    <t>(2030)</t>
  </si>
  <si>
    <t>(2021)</t>
  </si>
  <si>
    <t>(2019)</t>
  </si>
  <si>
    <t>1.1.</t>
  </si>
  <si>
    <t>(2029)</t>
  </si>
  <si>
    <t>1.2.</t>
  </si>
  <si>
    <t>Dviračiams skirtos infrastruktūros naudotojų skaičius per metus (naudotojai per metus)</t>
  </si>
  <si>
    <t xml:space="preserve">2. </t>
  </si>
  <si>
    <t>Patvirtintos teritorinės strategijos, atitinkančios Europos Parlamento ir Tarybos reglamento (ES) 2021/1060, kuriuo nustatomos bendros Europos regioninės plėtros fondo, „Europos socialinio fondo +“, Sanglaudos fondo, Teisingos pertvarkos fondo ir Europos jūrų reikalų, žvejybos ir akvakultūros fondo nuostatos ir šių fondų bei Prieglobsčio, migracijos ir integracijos fondo, Vidaus saugumo fondo ir Sienų valdymo ir vizų politikos finansinės paramos priemonės taisyklės (Bendrųjų nuostatų reglamento), 29 straipsnio reikalavimus ir patvirtintose regionų plėtros planų pažangos priemonėse yra numatytos veiklos šioms strategijoms įgyvendinti.</t>
  </si>
  <si>
    <t>2.1.</t>
  </si>
  <si>
    <t>2.2.</t>
  </si>
  <si>
    <t>Gyventojai, prisijungę bent prie antrinio viešojo nuotekų valymo įrenginių (asmenys)</t>
  </si>
  <si>
    <t>Mokyklų, kuriose buvo įdiegtos universalaus dizaino ir kitos inžinerinės priemonės, aplinką pritaikant asmenims, turintiems negalią, dalis nuo visų mokyklų (procentas)</t>
  </si>
  <si>
    <t>0</t>
  </si>
  <si>
    <t xml:space="preserve">III SKYRIUS </t>
  </si>
  <si>
    <t>REGIONO PLĖTROS PLANO PAŽANGOS PRIEMONĖS</t>
  </si>
  <si>
    <t xml:space="preserve">3 lentelė. Pažangos priemonių suvestinė </t>
  </si>
  <si>
    <t>Pažangos priemonė</t>
  </si>
  <si>
    <t>Pažangos priemone įgyvendinamas regiono plėtros uždavinys</t>
  </si>
  <si>
    <t>Kiti regiono plėtros uždaviniai</t>
  </si>
  <si>
    <t>Būtinosios sąlygos</t>
  </si>
  <si>
    <t xml:space="preserve">Prisidėjimas prie horizontaliųjų principų (toliau – HP) įgyvendinimo </t>
  </si>
  <si>
    <t>Koordinatorius</t>
  </si>
  <si>
    <t>Preliminarus pažangos lėšų poreikis (Eur)</t>
  </si>
  <si>
    <t>Pavadinimas</t>
  </si>
  <si>
    <t>Kodas</t>
  </si>
  <si>
    <t>Iš viso</t>
  </si>
  <si>
    <t>Iš jų: ES ir kitos tarptautinės paramos lėšos</t>
  </si>
  <si>
    <t>Iš jų: Lietuvos Respublikos valstybės biudžeto lėšos</t>
  </si>
  <si>
    <t>2.</t>
  </si>
  <si>
    <t>3.</t>
  </si>
  <si>
    <t>4.</t>
  </si>
  <si>
    <t>5.</t>
  </si>
  <si>
    <t>6.</t>
  </si>
  <si>
    <t>7.</t>
  </si>
  <si>
    <t>10.</t>
  </si>
  <si>
    <t>12.</t>
  </si>
  <si>
    <t xml:space="preserve">IV SKYRIUS </t>
  </si>
  <si>
    <t>PAŽANGOS PRIEMONIŲ APRAŠAS</t>
  </si>
  <si>
    <t>4 lentelė. Pažangos priemonės įgyvendinimo rezultato rodikliai</t>
  </si>
  <si>
    <t>Rodiklio kodas</t>
  </si>
  <si>
    <t>Rodiklio pavadinimas
(matavimo vienetas)</t>
  </si>
  <si>
    <t>Pradinė rodiklio reikšmė 
(metai)</t>
  </si>
  <si>
    <t>Siektinos rodiklio reikšmės</t>
  </si>
  <si>
    <t>Siektina tarpinė rodiklio reikšmė (metai)</t>
  </si>
  <si>
    <t>Siektina galutinė rodiklio reikšmė
(metai)</t>
  </si>
  <si>
    <t>R.B.2.2071</t>
  </si>
  <si>
    <t>Naujos arba modernizuotos švietimo infrastruktūros naudotojų skaičius per metus (naudotojai per metus)</t>
  </si>
  <si>
    <t>R.S.2.3026</t>
  </si>
  <si>
    <t>R.B.2.2070</t>
  </si>
  <si>
    <t>Naujos arba modernizuotos vaikų priežiūros infrastruktūros naudotojų skaičius per metus (naudotojai per metus)</t>
  </si>
  <si>
    <t>R.S.2.3030</t>
  </si>
  <si>
    <t>R.S.2.3027</t>
  </si>
  <si>
    <t>5 lentelė. Pažangos priemonės finansavimo šaltiniai ir preliminarus pažangos lėšų poreikis</t>
  </si>
  <si>
    <t>Finansavimo šaltiniai</t>
  </si>
  <si>
    <t>Lėšų poreikis, eurais</t>
  </si>
  <si>
    <t>1. Lietuvos Respublikos valstybės biudžeto asignavimų lėšos:</t>
  </si>
  <si>
    <t>1.1. Valstybės biudžeto lėšos</t>
  </si>
  <si>
    <t>1.2.2.8.1 2021–2027 m. ES struktūrinių fondų bendrojo finansavimo lėšos</t>
  </si>
  <si>
    <t>1.3.2.8.1 2021–2027 m. ES struktūrinių fondų lėšos</t>
  </si>
  <si>
    <t>2. Kitos lėšos:</t>
  </si>
  <si>
    <t>2.1. Savivaldybių biudžetų lėšos</t>
  </si>
  <si>
    <t>2.2. Privačios lėšos</t>
  </si>
  <si>
    <t>2.3. Kitos viešosios lėšos</t>
  </si>
  <si>
    <t>IŠ VISO</t>
  </si>
  <si>
    <t xml:space="preserve">6 lentelė. Pažangos priemonės veiklos, poveiklės ir (arba) projektai </t>
  </si>
  <si>
    <t>Veiklos, poveiklės, projektai</t>
  </si>
  <si>
    <t>Veiklos, poveiklės, projekto tipas</t>
  </si>
  <si>
    <t>Galimi pareiškėjai arba projektų vykdytojai, kai projektai atrenkami planavimo būdu</t>
  </si>
  <si>
    <t>Galimi partneriai</t>
  </si>
  <si>
    <t>Projektų atrankos būdas</t>
  </si>
  <si>
    <t>Tiesiogiai prisidedama prie HP</t>
  </si>
  <si>
    <t>Projektų finansavimo forma</t>
  </si>
  <si>
    <t>Pažangos lėšos (eurais) ir jų finansavimo šaltiniai</t>
  </si>
  <si>
    <t>Įgyvendinimo pradžia (metai, ketv.)</t>
  </si>
  <si>
    <t>Įgyvendinimo pabaiga (metai, ketv.)</t>
  </si>
  <si>
    <t>Iš jų Lietuvos Respublikos valstybės biudžeto asignavimų lėšos, ne daugiau kaip</t>
  </si>
  <si>
    <t>Iš jų kitos lėšos, ne mažiau kaip</t>
  </si>
  <si>
    <t>Rodiklio kodas, pavadinimas ir matavimo vienetai</t>
  </si>
  <si>
    <t>Siektina rodiklio reikšmė (metai)</t>
  </si>
  <si>
    <t>Valstybės biudžeto lėšos</t>
  </si>
  <si>
    <t>ES ir kitos tarptautinės paramos bendrojo finansavimo lėšos</t>
  </si>
  <si>
    <t>ES ir kitos tarptautinės paramos lėšos</t>
  </si>
  <si>
    <t>I</t>
  </si>
  <si>
    <t>Dotacija</t>
  </si>
  <si>
    <t>2026 m. IV ketv.</t>
  </si>
  <si>
    <t>2024 m. IV ketv.</t>
  </si>
  <si>
    <t>Iš viso pažangos priemonės veikloms:</t>
  </si>
  <si>
    <t xml:space="preserve">7 lentelė. Pažangos priemonės specialieji projektų atrankos kriterijai </t>
  </si>
  <si>
    <t>Specialieji projektų atrankos kriterijai</t>
  </si>
  <si>
    <t>Pažangos priemonės veikla (-os)</t>
  </si>
  <si>
    <t xml:space="preserve">Atitikties specialiajam projektų atrankos kriterijui 
vertinimo aspektai </t>
  </si>
  <si>
    <t xml:space="preserve">8 lentelė. Pažangos priemonės prioritetiniai projektų atrankos kriterijai </t>
  </si>
  <si>
    <t>Prioritetinis projektų atrankos kriterijus</t>
  </si>
  <si>
    <t xml:space="preserve">Atitikties prioritetiniam projektų atrankos kriterijui vertinimo aspektai </t>
  </si>
  <si>
    <t xml:space="preserve">9 lentelė. Reikalavimai projektams </t>
  </si>
  <si>
    <t>Veikla (-os) ir (ar) poveiklė (-ės), kurios projektams taikomas reikalavimas</t>
  </si>
  <si>
    <t>Reikalavimai projektams</t>
  </si>
  <si>
    <t xml:space="preserve">10 lentelė. Kiti reikalavimai dėl pažangos priemonės įgyvendinimo </t>
  </si>
  <si>
    <t>Reikalavimai</t>
  </si>
  <si>
    <t>R.S.2.3024</t>
  </si>
  <si>
    <t>Gyventojai, prisijungę prie patobulintų viešojo vandens tiekimo sistemų (asmenys)</t>
  </si>
  <si>
    <t>R.B.2.2067</t>
  </si>
  <si>
    <t>Socialinio būsto fondo plėtra</t>
  </si>
  <si>
    <t>20</t>
  </si>
  <si>
    <t>Didinti regiono investicinį patrauklumą aukštesnę pridėtinę vertę kuriančio verslo plėtrai</t>
  </si>
  <si>
    <t>LT025-01</t>
  </si>
  <si>
    <t>Poveikio*</t>
  </si>
  <si>
    <t>Partnerystės urbanistinėje sistemoje (LRBP sprendinių 90 p. ir konkrečių partnerystės grupes detalizuojantys 107-137 p.)</t>
  </si>
  <si>
    <t>Pridėtinė vertė gamybos sąnaudomis pagal veiklos vykdymo vietą (nefinansinių įmonių), tenkanti vienam dirbančiajam per metus | tūkst. Eur</t>
  </si>
  <si>
    <t>Asmenys, patiriantys skurdo riziką ar socialinę atskirtį | procentai</t>
  </si>
  <si>
    <t>Paskatinti verslumą regione</t>
  </si>
  <si>
    <t>LT025-01-01</t>
  </si>
  <si>
    <t>Rezultato**</t>
  </si>
  <si>
    <t xml:space="preserve">Metinis konsoliduotų viešųjų paslaugų vartotojų skaičius | vartotojai per metus </t>
  </si>
  <si>
    <t>Pagerinti regiono investicinę aplinką</t>
  </si>
  <si>
    <t>LT025-01-02</t>
  </si>
  <si>
    <t>Sukurtos arba atkurtos teritorijos, naudojamos ekonominei, rekreacinei ar turizmo paskirčiai | hektarai</t>
  </si>
  <si>
    <t>Didinti regiono turistinį bei kultūrinio gyvenimo patrauklumą</t>
  </si>
  <si>
    <t>LT-025-02</t>
  </si>
  <si>
    <t>Gyventojų užimtumo lygis (15–64 metų), procentai</t>
  </si>
  <si>
    <t>Padidinti regiono turistinį ir kultūrinį konkurencingumą gerinant lankytinų vietų pasiekiamumą</t>
  </si>
  <si>
    <t>LT025-02-01</t>
  </si>
  <si>
    <t>Dviračiams skirtos infrastruktūros metinis naudotojų skaičius | naudotojai per metus</t>
  </si>
  <si>
    <t>Sudaryti sąlygas inovatyvioms turizmo paslaugoms bei efektyviai paslaugų rinkodarai regione</t>
  </si>
  <si>
    <t>LT025-02-02</t>
  </si>
  <si>
    <t>Metinis konsoliduotų viešųjų paslaugų vartotojų skaičius | vartotojai per metus</t>
  </si>
  <si>
    <t>Gerinti švietimo ir mokymo paslaugų kokybę bei didinti prieinamumą ir veiksmingumą</t>
  </si>
  <si>
    <t>LT025-03</t>
  </si>
  <si>
    <t>3–5 metų vaikų, ugdomų švietimo įstaigose, dalis | procentai</t>
  </si>
  <si>
    <t>Neformaliojo vaikų švietimo galimybėmis pasinaudojusių mokinių dalis (išskyrus ikimokykliniame ir priešmokykliniame ugdyme dalyvaujančius vaikus) | procentai</t>
  </si>
  <si>
    <t>Negalią turinčių mokinių, ugdomų įtraukiuoju būdu bendros paskirties švietimo įstaigose (bendrosiose klasėse), dalis | procentai</t>
  </si>
  <si>
    <t>(2020–
2021)</t>
  </si>
  <si>
    <t>(2024-
2025)</t>
  </si>
  <si>
    <t>(2029-
2030)</t>
  </si>
  <si>
    <t>3.1.</t>
  </si>
  <si>
    <t>Padidinti vienodas galimybes švietime mažinant mokymosi ir švietimo pagalbos netolygumus regione</t>
  </si>
  <si>
    <t>LT025-03-01</t>
  </si>
  <si>
    <t>(2022)</t>
  </si>
  <si>
    <t>Mokyklų, kuriose buvo įdiegtos universalaus dizaino ir kitos inžinerinės priemonės, aplinką pritaikant asmenims turintiems negalią, dalis nuo visų mokyklų | procentas</t>
  </si>
  <si>
    <t>Mokinių besinaudojančių sukurta visos dienos mokyklos infrastruktūra skaičius | asmenys per metus</t>
  </si>
  <si>
    <t>3.2.</t>
  </si>
  <si>
    <t>Plėtoti  ikimokykliniam ir priešmokykliniam ugdymui reikiamą infrastruktūrą</t>
  </si>
  <si>
    <t>LT025-03-02</t>
  </si>
  <si>
    <t>Naujos ar modernizuotos vaikų priežiūros infrastruktūros naudotojų skaičius per metus | naudotojai per metus</t>
  </si>
  <si>
    <t>Didinti kokybiškų ir inovatyvių sveikatos priežiūros paslaugų prieinamumą</t>
  </si>
  <si>
    <t>LT025-04</t>
  </si>
  <si>
    <t>Patvirtintose regionų plėtros planų pažangos priemonėse numatytos veiklos, skirtos kokybiškų visuomenės sveikatos priežiūros paslaugų prieinamumui didinti, yra pagrįstos mokslo įrodymais, pripažinta gerąja praktika ar tarptautiniais standartais, pagal Sveikatos apsaugos ministerijos pateiktas rekomendacijas (metodiką).</t>
  </si>
  <si>
    <t>Gydymo priemonėmis išvengiamas mirtingumas | mirusiųjų skaičius 100 tūkst. gyventojų</t>
  </si>
  <si>
    <t>Patvirtintose regionų plėtros planų pažangos priemonėse numatytos veiklos, skirtos ilgalaikės priežiūros paslaugų plėtrai savivaldybėse,  ir iki 2023 m. IV ketv. su Sveikatos apsaugos ministerija suderinti regiono ilgalaikės priežiūros paslaugų savivaldybėse organizavimo ir infrastruktūros, reikalingos ilgalaikės priežiūros paslaugų teikimui, modernizavimo žemėlapiai.</t>
  </si>
  <si>
    <t>4.1.</t>
  </si>
  <si>
    <t>Padidinti gyventojų švietimą ir sąmoningumą fizinės ir psichinės sveikatos išsaugojimo klausimais</t>
  </si>
  <si>
    <t>LT025-04-01</t>
  </si>
  <si>
    <t>Asmenų, po dalyvavimo veiklose, pagerinusių sveikatos raštingumo kompetenciją, dalis | procentai</t>
  </si>
  <si>
    <t>77</t>
  </si>
  <si>
    <t>79</t>
  </si>
  <si>
    <t>Asmenų, palankiai vertinančių visuomenės sveikatos priežiūros paslaugų kokybę, dalis | procentai</t>
  </si>
  <si>
    <t>80</t>
  </si>
  <si>
    <t>4.2.</t>
  </si>
  <si>
    <t>Sudaryti sąlygas inovatyvioms ilgalaikės priežiūros paslaugoms teikti</t>
  </si>
  <si>
    <t>LT025-04-02</t>
  </si>
  <si>
    <t>Ilgalaikės priežiūros paslaugų gavėjų, palankiai vertinančių gaunamų paslaugų kokybę, dalis | procentai</t>
  </si>
  <si>
    <t>Naujos arba modernizuotos sveikatos priežiūros infrastruktūros naudotojų skaičius per metus | naudotojai per metus</t>
  </si>
  <si>
    <t>Sveikatos priežiūros specialistų, kurie po dalyvavimo veiklose mažiausiai 2 metus dirbo sveikatos priežiūros įstaigose, dalis</t>
  </si>
  <si>
    <t>Gerinti darnaus judumo sistemą</t>
  </si>
  <si>
    <t>LT025-05</t>
  </si>
  <si>
    <t>Žuvusiųjų keliuose skaičius | skaičius, tenkantis 1 mln. gyventojų</t>
  </si>
  <si>
    <t>Sužeistųjų keliuose skaičius | skaičius, tenkantis 1 mln. gyventojų</t>
  </si>
  <si>
    <t>Pagal Juodųjų dėmių nustatymo, tyrimo ir šalinimo reikalavimų ir tvarkos aprašą, patvirtintą Lietuvos Respublikos susisiekimo ministro 2022 m. sausio 27 d. įsakymu Nr.3 51 „Dėl Juodųjų dėmių nustatymo, tyrimo ir šalinimo reikalavimų ir tvarkos aprašo patvirtinimo“, nustatytos juodosios dėmės ir avaringos vietos vietinės reikšmės keliuose ir gatvėse.</t>
  </si>
  <si>
    <t xml:space="preserve">Šiltnamio efektą sukeliančių dujų išmetimas 1 gyventojui – gyventojų kelionių įtaka (lengvųjų automobilių, motociklų, mopedų ir viešojo transporto naudojimas) | tonos </t>
  </si>
  <si>
    <t>(2018-
2019)</t>
  </si>
  <si>
    <t>Kompaktiško miesto principai (LRBP sprendinių 58 p. ir detalizuojantys 66-70 p.; urbanistinėse aglomeracijose papildomai 73-83 p.)</t>
  </si>
  <si>
    <t>1. Savivaldybės tarybos patvirtintas darnaus judumo mieste planas, kurio parengimas finansuotas 2014–2020 m. ES fondų lėšomis. 
2. Pagal Lietuvos Respublikos alternatyviųjų degalų įstatymo nuostatas  parengtas ir patvirtintas viešųjų ir pusiau viešųjų elektromobilių įkrovimo prieigų vietinės reikšmės keliuose planas iki 2030 m.</t>
  </si>
  <si>
    <t>5.1.</t>
  </si>
  <si>
    <t>Pagerinti susisiekimo infrastruktūrą bei susisiekimo kokybę</t>
  </si>
  <si>
    <t>LT025-05-01</t>
  </si>
  <si>
    <t>Panaikintos juodosios dėmės ar avaringos vietos vietinės reikšmės keliuose (gatvėse) | skaičius</t>
  </si>
  <si>
    <t>Dviračiams skirtos infrastruktūros metinis naudotojų skaičius | naudotojų skaičius per metus</t>
  </si>
  <si>
    <t>5.2.</t>
  </si>
  <si>
    <t>Padidinti viešojo transporto sistemos integralumą</t>
  </si>
  <si>
    <t>LT025-05-02</t>
  </si>
  <si>
    <t>Naujo arba modernizuoto viešojo transporto naudotojų skaičius per metus | naudotojų skaičius per metus</t>
  </si>
  <si>
    <t>Numatomas išmetamas šiltnamio efektą sukeliančių dujų kiekis | tonos CO2 ekvivalentu per metus</t>
  </si>
  <si>
    <t>Skatinti tvarų išteklių naudojimą ir gerinti aplinkos būklę</t>
  </si>
  <si>
    <t>LT025-06</t>
  </si>
  <si>
    <t>Gyventojų, aprūpinamų geriamojo vandens tiekimo paslaugomis, dalis, palyginti su visais gyventojais | procentai</t>
  </si>
  <si>
    <t>Projekto veiklų atitiktis geriamojo vandens tiekimo ir nuotekų tvarkymo infrastruktūros plėtros planui.</t>
  </si>
  <si>
    <t>Gyventojų, aprūpinamų centralizuotai teikiamomis nuotekų tvarkymo paslaugomis, dalis, palyginti su visais gyventojais | procentai</t>
  </si>
  <si>
    <t>Sąvartynuose šalinamų komunalinių atliekų dalis | procentai</t>
  </si>
  <si>
    <t>Veiklų atitiktis patvirtintiems regioniniams ir (ar) savivaldybių atliekų prevencijos ir tvarkymo planams, parengtiems Valstybiniam atliekų prevencijos ir tvarkymo 2021–2027 m. planui įgyvendinti.</t>
  </si>
  <si>
    <t>Paruoštų pakartotinai naudoti ir perdirbtų komunalinių atliekų dalis | procentai</t>
  </si>
  <si>
    <t>Priešlaikinės mirtys, priskiriamos ilgalaikiam kietųjų dalelių KD2,5 poveikiui | mirusiųjų skaičius 100 tūkst. gyventojų</t>
  </si>
  <si>
    <t>Savivaldybės tarybos patvirtinta Bendrųjų savivaldybių aplinkos monitoringo nuostatų reikalavimus atitinkanti savivaldybės aplinkos (oro) monitoringo programa kietųjų dalelių KD2,5 koncentracijos aplinkos ore matavimams ir kitų oro teršalų (kai reikia) koncentracijos aplinkos ore matavimams, su Aplinkos apsaugos agentūros derinimo išvada, kad matavimų, atliktų pagal programoje kietųjų dalelių KD2.5 matavimams nustatytas sąlygas duomenys bus tinkami naudoti valstybinio aplinkos monitoringo tikslams.</t>
  </si>
  <si>
    <t>Potencialių taršos židinių tankumas 300 gyv./km2 ir didesnio tankumo ir aplinkinėje teritorijoje (iki 2 km.) | vnt./km2</t>
  </si>
  <si>
    <t>Nepralaidžių dangų ir žaliosios infrastruktūros plotų santykis 1 500 gyv./km2 ir didesnio tankumo teritorijoje</t>
  </si>
  <si>
    <t xml:space="preserve">Kompaktiško miesto principai (LRBP sprendinių 58 p. ir detalizuojantys 66-70 p.; urbanistinėse aglomeracijose papildomai 73-83 p.)
</t>
  </si>
  <si>
    <t>1. Miestams, turintiems daugiau kaip 20 000 gyventojų, parengti ir patvirtinti žalinimo planai pagal aplinkos ministro patvirtintą metodiką žalinimo planams rengti. Kitoms urbanizuotoms vietovėms parengti ir patvirtinti žaliosios infrastruktūros poreikio žemėlapiai pagal aplinkos ministro patvirtintą metodiką žaliosios infrastruktūros poreikio žemėlapių sudarymui.
2. Projektai įgyvendinami urbanizuotose teritorijose, kurių gyventojų tankis yra 1500 gyventojų/km2 arba didesnis ir kurių gamtinių ir antropogeninių plotų santykis yra mažesnis nei 1,5 (t. y. neatitinka optimalaus Lietuvos teritorijos žemės naudmenų plotų santykio, kurį sudaro 60 proc. natūralios naudmenos ir 40 proc. intensyvaus naudojimo antropogeninės naudmenos) taip, kaip numatyta žalinimo planuose ar žaliosios infrastruktūros poreikio žemėlapiuose. Į mažesnio nei 1500/km2 gyventojų tankumo teritoriją gali patekti ne daugiau kaip 20 proc. tvarkomos teritorijos.
Projektai įgyvendinami urbanizuotose teritorijose, kurių gyventojų tankis didesnis kaip 300 gyventojų/km2 ir aplinkinėje teritorijoje (iki 2 km).
Rekultivuota žemė naudojama želdynų ir želdinių įrengimui, socialiniams būstams, ūkinei, kultūrinei, sporto ar bendruomeninei veiklai.</t>
  </si>
  <si>
    <t>6.1.</t>
  </si>
  <si>
    <t>Plėtoti žaliąją infrastruktūrą ir sumažinti aplinkos užterštumą</t>
  </si>
  <si>
    <t>LT025-06-01</t>
  </si>
  <si>
    <t>Rekultivuota žemė, naudojama žaliesiems plotams, socialiniams būstams, ekonominei arba kitai paskirčiai | hektarai</t>
  </si>
  <si>
    <t>Gyventojai, galintys naudotis nauja ar patobulinta žaliąja infrastruktūra | asmenys</t>
  </si>
  <si>
    <t>Aplinkosaugos sistemų efektyvumo padidėjimas | procentai</t>
  </si>
  <si>
    <t>6.2.</t>
  </si>
  <si>
    <t>Padidinti rūšiuojamųjų atliekų apimtis</t>
  </si>
  <si>
    <t>LT025-06-02</t>
  </si>
  <si>
    <t>Susidaręs maisto atliekų kiekis, tenkantis vienam šalies gyventojui | kilogramai per metus</t>
  </si>
  <si>
    <t>Surinktos atskirai išrūšiuotos atliekos |  tonos per metus</t>
  </si>
  <si>
    <t>6.3.</t>
  </si>
  <si>
    <t>Pagerinti gyventojų geriamojo vandens tiekimo bei centralizuotai  teikiamų nuotekų tvarkymo paslaugų prieinamumą</t>
  </si>
  <si>
    <t>LT025-06-03</t>
  </si>
  <si>
    <t>Gyventojai, prisijungę prie patobulintų viešojo vandens tiekimo sistemų | asmenys</t>
  </si>
  <si>
    <t>Gyventojai, prisijungę bent prie antrinių viešojo nuotekų valymo įrenginių | asmenys</t>
  </si>
  <si>
    <t>Didinti socialinių paslaugų ir infrastruktūros prieinamumą</t>
  </si>
  <si>
    <t>LT025-07</t>
  </si>
  <si>
    <t>Patenkintas socialinio būsto poreikis nuo tokią teisę turinčių asmenų (šeimų) skaičiaus | procentai</t>
  </si>
  <si>
    <t>Patvirtintose regionų plėtros planų pažangos priemonėse numatytos veiklos, skirtos socialinio būsto prieinamumui didinti, ir investicijomis užtikrinamas socialinio būsto prieinamumas neįgaliesiems bei gausioms šeimoms.</t>
  </si>
  <si>
    <t>Socialines paslaugas gaunančių tikslinės grupės asmenų dalis nuo bendro su skurdo rizika ar socialine atskirtimi susiduriančių gyventojų skaičiaus | procentai</t>
  </si>
  <si>
    <t>Patvirtintose regionų plėtros planų pažangos priemonėse numatytos veiklos, skirtos institucinės globos pertvarkai įgyvendinti, ir iki 2022 m. liepos 1 d. yra parengti ir suderinti su Socialinės apsaugos ir darbo ministerija regioniniai socialinių paslaugų ir socialinių paslaugų infrastruktūros, reikalingos institucinės globos pertvarkai įgyvendinti, žemėlapiai</t>
  </si>
  <si>
    <t>7.1.</t>
  </si>
  <si>
    <t>Plėtoti nestacionarias, bendruomenines socialines paslaugas</t>
  </si>
  <si>
    <t>LT025-07-01</t>
  </si>
  <si>
    <t>Asmenų, turinčių intelekto ir (ar) psichikos negalią, gavusių paslaugas naujoje ar modernizuotoje infrastruktūroje skaičius per metus | asmenys per metus</t>
  </si>
  <si>
    <t>7.2.</t>
  </si>
  <si>
    <t>Vystyti socialinių paslaugų ir socialinio būsto infrastruktūrą socialinę riziką patiriantiems ir pažeidžiamiems asmenims</t>
  </si>
  <si>
    <t>LT025-07-02</t>
  </si>
  <si>
    <t>Naujų arba modernizuotų socialinių būstų naudotojų skaičius per metus | naudotojai per metus</t>
  </si>
  <si>
    <t>Socialiai pažeidžiamų, socialinę riziką (atskirtį) patiriančių asmenų, gavusių paslaugas naujoje ar modernizuotoje infrastruktūroje skaičius per metus | asmenys per metus</t>
  </si>
  <si>
    <t>Prevencinėmis priemonėmis išvengiamas mirtingumas (standartizuotas) | mirusiųjų skaičius 100 tūkst. gyventojų</t>
  </si>
  <si>
    <t>Švietimo paslaugų prieinamumo didinimas</t>
  </si>
  <si>
    <t>LT025-03-01-01</t>
  </si>
  <si>
    <t>Nenustatoma</t>
  </si>
  <si>
    <t>1) darnus vystymasis, 
2) lygios galimybės visiems.</t>
  </si>
  <si>
    <t>Panevėžio regiono plėtros taryba</t>
  </si>
  <si>
    <t>I SKIRSNIS</t>
  </si>
  <si>
    <t>VI SKIRSNIS</t>
  </si>
  <si>
    <t>Gyventojų sveikatos raštingumo didinimas</t>
  </si>
  <si>
    <t>LT025-04-01-02</t>
  </si>
  <si>
    <t>LT025-07-01-03</t>
  </si>
  <si>
    <t>Darnus judumas Panevėžio mieste</t>
  </si>
  <si>
    <t>LT025-05-01-04</t>
  </si>
  <si>
    <t>Geriamojo vandens tiekimo ir nuotekų tvarkymo paslaugų prieinamumo didinimas</t>
  </si>
  <si>
    <t>LT025-06-03-05</t>
  </si>
  <si>
    <t>LT025-07-02-06</t>
  </si>
  <si>
    <t>Turizmo skatinimas regione</t>
  </si>
  <si>
    <t>Inovatyvių ilgalaikės priežiūros paslaugų infrastruktūros plėtra</t>
  </si>
  <si>
    <t>Darnaus judumo plėtojimas</t>
  </si>
  <si>
    <t xml:space="preserve">Pagerinti susisiekimo infrastruktūrą bei susisiekimo kokybę </t>
  </si>
  <si>
    <t>Tvaresnės aplinkos ir efektyvaus išteklių naudojimo skatinimas</t>
  </si>
  <si>
    <t>Verslumo skatinimas, investicinės aplinkos patrauklumo didinimas</t>
  </si>
  <si>
    <t>Socialinių paslaugų infrastruktūros plėtra</t>
  </si>
  <si>
    <t>Vystyti socialinių paslaugų ir socialinio būsto  infrastruktūrą socialinę riziką patiriantiems ir pažeidžiamiems asmenims</t>
  </si>
  <si>
    <t>PAŽANGOS PRIEMONĖ NR. LT025-03-01-01 „ŠVIETIMO PASLAUGŲ PRIEINAMUMO DIDINIMAS“</t>
  </si>
  <si>
    <t>Mokinių, kurie naudojasi sukurta visos dienos mokyklos infrastruktūra, skaičius (asmenys per metus)</t>
  </si>
  <si>
    <t>Vaikų, pasinaudojusių pavėžėjimo paslaugomis naujai įsigytomis transporto priemonėmis, skaičius per metus (asmenys per metus)</t>
  </si>
  <si>
    <t>1.2.2. Struktūrinės paramos ir fondų bendrojo finansavimo lėšos</t>
  </si>
  <si>
    <t>1.2.2.8. Lietuvos 2021–2027 m. ES struktūrinių fondų investicijoms skirtos bendrojo finansavimo lėšos</t>
  </si>
  <si>
    <t>1.3.2. Struktūrinė parama ir fondai</t>
  </si>
  <si>
    <t>1.3.2.8. Lietuvos 2021–2027 m. ES struktūrinių fondų investicijoms skirtos lėšos</t>
  </si>
  <si>
    <t>1.4. Pajamų įmokos ir kitos pajamos</t>
  </si>
  <si>
    <t>1. Kokybiškos ir veiksmingos vaiko įtraukties į švietimo sistemą užtikrinimas</t>
  </si>
  <si>
    <t>1. Panevėžio regiono savivaldybių administracijos;
2. Ikimokyklinio, priešmokyklinio ir (ar) bendrojo ugdymo programas vykdančios ugdymo įstaigos.</t>
  </si>
  <si>
    <t>1. Ikimokyklinio, priešmokyklinio ir (ar)  bendrojo ugdymo programas vykdančios ugdymo įstaigos.
2. Savivaldybių administracijos.</t>
  </si>
  <si>
    <t>Planavimas</t>
  </si>
  <si>
    <t>Taip, tiesiogiai prisidedama prie HP: darnus vystymasis, ir lygios galimybės visiems.</t>
  </si>
  <si>
    <r>
      <rPr>
        <b/>
        <sz val="12"/>
        <color theme="1"/>
        <rFont val="Times New Roman"/>
        <family val="1"/>
        <charset val="186"/>
      </rPr>
      <t>R.B.2.2070</t>
    </r>
    <r>
      <rPr>
        <sz val="12"/>
        <color theme="1"/>
        <rFont val="Times New Roman"/>
        <family val="1"/>
        <charset val="186"/>
      </rPr>
      <t xml:space="preserve"> Naujos arba modernizuotos vaikų priežiūros infrastruktūros naudotojų skaičius per metus, naudotojai per metus</t>
    </r>
  </si>
  <si>
    <r>
      <rPr>
        <b/>
        <sz val="12"/>
        <color theme="1"/>
        <rFont val="Times New Roman"/>
        <family val="1"/>
        <charset val="186"/>
      </rPr>
      <t>R.S.2.3030</t>
    </r>
    <r>
      <rPr>
        <sz val="12"/>
        <color theme="1"/>
        <rFont val="Times New Roman"/>
        <family val="1"/>
        <charset val="186"/>
      </rPr>
      <t xml:space="preserve"> Vaikų, pasinaudojusių pavėžėjimo paslaugomis naujai įsigytomis transporto priemonėmis, skaičius per metus, asmenys per metus</t>
    </r>
  </si>
  <si>
    <r>
      <rPr>
        <b/>
        <sz val="12"/>
        <color theme="1"/>
        <rFont val="Times New Roman"/>
        <family val="1"/>
        <charset val="186"/>
      </rPr>
      <t>R.B.2.2071</t>
    </r>
    <r>
      <rPr>
        <sz val="12"/>
        <color theme="1"/>
        <rFont val="Times New Roman"/>
        <family val="1"/>
        <charset val="186"/>
      </rPr>
      <t xml:space="preserve"> Naujos arba modernizuotos švietimo infrastruktūros naudotojų skaičius per metus, naudotojai per metus</t>
    </r>
  </si>
  <si>
    <r>
      <rPr>
        <b/>
        <sz val="12"/>
        <color theme="1"/>
        <rFont val="Times New Roman"/>
        <family val="1"/>
        <charset val="186"/>
      </rPr>
      <t>P.S.2.1024</t>
    </r>
    <r>
      <rPr>
        <sz val="12"/>
        <color theme="1"/>
        <rFont val="Times New Roman"/>
        <family val="1"/>
        <charset val="186"/>
      </rPr>
      <t xml:space="preserve"> Sukurtų naujų ikimokyklinio ugdymo vietų skaičius, skaičius</t>
    </r>
  </si>
  <si>
    <r>
      <rPr>
        <b/>
        <sz val="12"/>
        <color theme="1"/>
        <rFont val="Times New Roman"/>
        <family val="1"/>
        <charset val="186"/>
      </rPr>
      <t>P.S.2.1025</t>
    </r>
    <r>
      <rPr>
        <sz val="12"/>
        <color theme="1"/>
        <rFont val="Times New Roman"/>
        <family val="1"/>
        <charset val="186"/>
      </rPr>
      <t xml:space="preserve"> Mokyklos, kuriose buvo įdiegtos universalaus dizaino ir kitos inžinerinės priemonės pritaikant aplinką asmenims, turintiems negalią, skaičius</t>
    </r>
  </si>
  <si>
    <r>
      <rPr>
        <b/>
        <sz val="12"/>
        <color theme="1"/>
        <rFont val="Times New Roman"/>
        <family val="1"/>
        <charset val="186"/>
      </rPr>
      <t>P.B.2.0066</t>
    </r>
    <r>
      <rPr>
        <sz val="12"/>
        <color theme="1"/>
        <rFont val="Times New Roman"/>
        <family val="1"/>
        <charset val="186"/>
      </rPr>
      <t xml:space="preserve"> Naujos arba modernizuotos vaikų priežiūros infrastruktūros mokymo klasių talpumas, asmenys</t>
    </r>
  </si>
  <si>
    <r>
      <rPr>
        <b/>
        <sz val="12"/>
        <color theme="1"/>
        <rFont val="Times New Roman"/>
        <family val="1"/>
        <charset val="186"/>
      </rPr>
      <t>P.B.2.0067</t>
    </r>
    <r>
      <rPr>
        <sz val="12"/>
        <color theme="1"/>
        <rFont val="Times New Roman"/>
        <family val="1"/>
        <charset val="186"/>
      </rPr>
      <t xml:space="preserve"> Naujos arba modernizuotos švietimo infrastruktūros mokymo klasių talpumas, asmenys</t>
    </r>
  </si>
  <si>
    <r>
      <rPr>
        <b/>
        <sz val="12"/>
        <color theme="1"/>
        <rFont val="Times New Roman"/>
        <family val="1"/>
        <charset val="186"/>
      </rPr>
      <t>P.S.2.1029</t>
    </r>
    <r>
      <rPr>
        <sz val="12"/>
        <color theme="1"/>
        <rFont val="Times New Roman"/>
        <family val="1"/>
        <charset val="186"/>
      </rPr>
      <t xml:space="preserve"> Tikslinės transporto priemonės, skaičius</t>
    </r>
  </si>
  <si>
    <t>1.1. Ikimokyklinio ugdymo paslaugų prieinamumo didinimas Biržų lopšelyje darželyje "Drugelis"</t>
  </si>
  <si>
    <t>Biržų rajono savivaldybės administracija</t>
  </si>
  <si>
    <t>2026 m.
IV ketv.</t>
  </si>
  <si>
    <t>2024 m. 
II ketv.</t>
  </si>
  <si>
    <t>1.2. Ugdymo paslaugų prieinamumo didinimas, pritaikant infrastruktūrą neįgaliesiems Biržų rajono savivaldybės bendrojo ugdymo mokyklose</t>
  </si>
  <si>
    <t>2024 m. 
III ketv.</t>
  </si>
  <si>
    <t>2027 m. 
I ketv.</t>
  </si>
  <si>
    <r>
      <rPr>
        <b/>
        <sz val="12"/>
        <color theme="1"/>
        <rFont val="Times New Roman"/>
        <family val="1"/>
        <charset val="186"/>
      </rPr>
      <t xml:space="preserve">P.S.2.1029 </t>
    </r>
    <r>
      <rPr>
        <sz val="12"/>
        <color theme="1"/>
        <rFont val="Times New Roman"/>
        <family val="1"/>
        <charset val="186"/>
      </rPr>
      <t>Tikslinės transporto priemonės, skaičius</t>
    </r>
  </si>
  <si>
    <t>1.3. Visos dienos mokyklos erdvių sukūrimas Biržų rajono savivaldybės švietimo įstaigose</t>
  </si>
  <si>
    <t>2027 m.
II ketv.</t>
  </si>
  <si>
    <t>1.4. Ugdymo paslaugų kokybės užtikrinimas ir prieinamumo didinimas Kupiškio mokykloje „Varpelis“</t>
  </si>
  <si>
    <t>Kupiškio rajono savivaldybės administracija</t>
  </si>
  <si>
    <t>Kupiškio mokykla „Varpelis“</t>
  </si>
  <si>
    <t>2024 m. 
IV ketv.</t>
  </si>
  <si>
    <t>2027 m.
IV ketv.</t>
  </si>
  <si>
    <t>1.5. Visos dienos mokyklų tinklo kūrimas Kupiškio rajono savivaldybėje</t>
  </si>
  <si>
    <t>Kupiškio Povilo Matulionio progimnazija, Kupiškio r. Subačiaus gimnazija</t>
  </si>
  <si>
    <t>Panevėžio miesto savivaldybės administracija</t>
  </si>
  <si>
    <t>1.8. Įvairialypio švietimo plėtojimas Panevėžio rajono švietimo įstaigose vykdant visos dienos mokyklų veiklą</t>
  </si>
  <si>
    <t>Upytės Antano Belazaro pagrindinė mokykla, Paliūniškio pagrindinė mokykla, Naujamiesčio mokykla, Dembavos progimnazija</t>
  </si>
  <si>
    <t>2025 m.
IV ketv.</t>
  </si>
  <si>
    <t>1.9. Ugdymo prieinamumo atskirtį patiriantiems vaikams didinimas Panevėžio rajone</t>
  </si>
  <si>
    <t>1.10. Ugdymo prieinamumo didinimas ir sąlygų visos dienos mokyklos veikloms vykdyti sudarymas Pasvalio rajono savivaldybės švietimo įstaigose</t>
  </si>
  <si>
    <t>Pasvalio rajono savivaldybės administracija</t>
  </si>
  <si>
    <r>
      <rPr>
        <b/>
        <sz val="12"/>
        <color theme="1"/>
        <rFont val="Times New Roman"/>
        <family val="1"/>
        <charset val="186"/>
      </rPr>
      <t>R.S.2.3027</t>
    </r>
    <r>
      <rPr>
        <sz val="12"/>
        <color theme="1"/>
        <rFont val="Times New Roman"/>
        <family val="1"/>
        <charset val="186"/>
      </rPr>
      <t xml:space="preserve"> Mokinių, kurie naudojasi sukurta visos dienos mokyklos infrastruktūra, skaičius, asmenys per metus</t>
    </r>
  </si>
  <si>
    <t>1.10.1.
Ugdymo prieinamumo didinimas ir sąlygų visos dienos mokyklos veikloms vykdyti sudarymas Pasvalio rajono savivaldybės švietimo įstaigose</t>
  </si>
  <si>
    <t>1.10.2.
Ugdymo prieinamumo didinimas ir sąlygų visos dienos mokyklos veikloms vykdyti sudarymas Pasvalio rajono savivaldybės švietimo įstaigose</t>
  </si>
  <si>
    <t>2026 m. 
IV ketv.</t>
  </si>
  <si>
    <t>1.11. Ugdymo paslaugų Rokiškio rajone prieinamumo didinimas  atskirtį  ar socialines rizikas patiriantiems vaikams</t>
  </si>
  <si>
    <t>Rokiškio rajono savivaldybės administracija</t>
  </si>
  <si>
    <t>2026
IV  ketv.</t>
  </si>
  <si>
    <t>1.12. Įvairialypio švietimo plėtojimas Rokiškio rajono savivaldybėje, vykdant visos dienos mokyklų veiklą</t>
  </si>
  <si>
    <t>2025 m.
I ketv.</t>
  </si>
  <si>
    <t>2027 m.
I ketv.</t>
  </si>
  <si>
    <r>
      <rPr>
        <b/>
        <sz val="12"/>
        <color theme="1"/>
        <rFont val="Times New Roman"/>
        <family val="1"/>
        <charset val="186"/>
      </rPr>
      <t>R.S.2.3026</t>
    </r>
    <r>
      <rPr>
        <sz val="12"/>
        <color theme="1"/>
        <rFont val="Times New Roman"/>
        <family val="1"/>
        <charset val="186"/>
      </rPr>
      <t xml:space="preserve"> Mokyklų, kuriose buvo įdiegtos universalaus dizaino ir kitos inžinerinės priemonės, aplinką pritaikant asmenims, turintiems negalią, dalis nuo visų mokyklų, procentas</t>
    </r>
  </si>
  <si>
    <t xml:space="preserve">Specialieji projektų atrankos kriterijai pažangos priemonei nėra nustatomi ir nėra taikomi. </t>
  </si>
  <si>
    <t>Projektai pažangos priemonėje atrenkami planavimo būdu, todėl prioritetiniai projektų atrankos kriterijai nėra nustatomi.</t>
  </si>
  <si>
    <t>Netaikoma.</t>
  </si>
  <si>
    <t>II SKIRSNIS</t>
  </si>
  <si>
    <t xml:space="preserve">PAŽANGOS PRIEMONĖ NR.  LT025-04-01-02 „GYVENTOJŲ SVEIKATOS RAŠTINGUMO DIDINIMAS“ </t>
  </si>
  <si>
    <t>R.S.2.3523</t>
  </si>
  <si>
    <t>Asmenų, po dalyvavimo veiklose pagerinusių sveikatos raštingumo kompetenciją, dalis (procentai)</t>
  </si>
  <si>
    <t>R.S.2.3526</t>
  </si>
  <si>
    <t>Asmenų, palankiai vertinančių visuomenės sveikatos priežiūros paslaugų kokybę, dalis (procentai)</t>
  </si>
  <si>
    <t>1.2. Europos Sąjungos (toliau – ES) ir kitos tarptautinės paramos bendrojo finansavimo lėšos</t>
  </si>
  <si>
    <t>1.3. ES ir kitos tarptautinės paramos lėšos</t>
  </si>
  <si>
    <t>1. Visuomenės sveikatos paslaugų gerinimas Panevėžio regione</t>
  </si>
  <si>
    <t>1. Regiono savivaldybių administracijos ir (arba) visuomenės sveikatos biurai.</t>
  </si>
  <si>
    <r>
      <rPr>
        <b/>
        <sz val="12"/>
        <color theme="1"/>
        <rFont val="Times New Roman"/>
        <family val="1"/>
        <charset val="186"/>
      </rPr>
      <t>R.S.2.3523</t>
    </r>
    <r>
      <rPr>
        <sz val="12"/>
        <color theme="1"/>
        <rFont val="Times New Roman"/>
        <family val="1"/>
        <charset val="186"/>
      </rPr>
      <t xml:space="preserve"> Asmenų, po dalyvavimo veiklose pagerinusių sveikatos raštingumo kompetenciją, dalis (procentai)</t>
    </r>
  </si>
  <si>
    <r>
      <rPr>
        <b/>
        <sz val="12"/>
        <color theme="1"/>
        <rFont val="Times New Roman"/>
        <family val="1"/>
        <charset val="186"/>
      </rPr>
      <t>R.S.2.3526</t>
    </r>
    <r>
      <rPr>
        <sz val="12"/>
        <color theme="1"/>
        <rFont val="Times New Roman"/>
        <family val="1"/>
        <charset val="186"/>
      </rPr>
      <t xml:space="preserve"> Asmenų, palankiai vertinančių visuomenės sveikatos priežiūros paslaugų kokybę, dalis (procentai)</t>
    </r>
  </si>
  <si>
    <r>
      <rPr>
        <b/>
        <sz val="12"/>
        <color theme="1"/>
        <rFont val="Times New Roman"/>
        <family val="1"/>
        <charset val="186"/>
      </rPr>
      <t>P.S.2.1519</t>
    </r>
    <r>
      <rPr>
        <sz val="12"/>
        <color theme="1"/>
        <rFont val="Times New Roman"/>
        <family val="1"/>
        <charset val="186"/>
      </rPr>
      <t xml:space="preserve"> Asmenys, dalyvavę sveikatos raštingumo didinimo veiklose (asmenys)</t>
    </r>
  </si>
  <si>
    <r>
      <rPr>
        <b/>
        <sz val="12"/>
        <color theme="1"/>
        <rFont val="Times New Roman"/>
        <family val="1"/>
        <charset val="186"/>
      </rPr>
      <t>P.B.2.0518 (EECO018)</t>
    </r>
    <r>
      <rPr>
        <sz val="12"/>
        <color theme="1"/>
        <rFont val="Times New Roman"/>
        <family val="1"/>
        <charset val="186"/>
      </rPr>
      <t xml:space="preserve"> Paramą gavusių nacionalinio, regionų ar vietos lygmens viešojo administravimo ar viešąsias paslaugas teikiančių įstaigų skaičius (subjektų skaičius)</t>
    </r>
  </si>
  <si>
    <t>1.1. Visuomenės sveikatos paslaugų kokybės ir prieinamumo gerinimas Biržų rajone</t>
  </si>
  <si>
    <t>2027 m. 
III ketv.</t>
  </si>
  <si>
    <t>1494</t>
  </si>
  <si>
    <r>
      <rPr>
        <b/>
        <sz val="12"/>
        <color theme="1"/>
        <rFont val="Times New Roman"/>
        <family val="1"/>
        <charset val="186"/>
      </rPr>
      <t xml:space="preserve">P.B.2.0518 (EECO018) </t>
    </r>
    <r>
      <rPr>
        <sz val="12"/>
        <color theme="1"/>
        <rFont val="Times New Roman"/>
        <family val="1"/>
        <charset val="186"/>
      </rPr>
      <t>Paramą gavusių nacionalinio, regionų ar vietos lygmens viešojo administravimo ar viešąsias paslaugas teikiančių įstaigų skaičius (subjektų skaičius)</t>
    </r>
  </si>
  <si>
    <t>1.2. Gyventojų sveikatos raštingumo didinimas Kupiškio rajono savivaldybėje</t>
  </si>
  <si>
    <t>2029 m. 
III ketv.</t>
  </si>
  <si>
    <t>2025 m. 
IV ketv.</t>
  </si>
  <si>
    <t>800</t>
  </si>
  <si>
    <t>1</t>
  </si>
  <si>
    <t>1.3. Kokybiškų visuomenės sveikatos paslaugų prieinamumo gerinimas Panevėžio mieste</t>
  </si>
  <si>
    <t>Panevėžio miesto savivaldybės visuomenės sveikatos biuras</t>
  </si>
  <si>
    <t>5240</t>
  </si>
  <si>
    <t>1.4. Prevencinių priemonių, stiprinančių visuomenės sveikatą bei psichologinę gerovę ir atsparumą, skatinimas Panevėžio rajone</t>
  </si>
  <si>
    <t>Panevėžio rajono savivaldybės visuomenės sveikatos biuras</t>
  </si>
  <si>
    <t>2028 m. 
III ketv.</t>
  </si>
  <si>
    <t>2100</t>
  </si>
  <si>
    <t>1.5. Pasvalio rajono savivaldybės gyventojų sveikatos stiprinimas</t>
  </si>
  <si>
    <t>Pasvalio rajono savivaldybės visuomenės sveikatos biuras</t>
  </si>
  <si>
    <t>70</t>
  </si>
  <si>
    <t>835</t>
  </si>
  <si>
    <t>1.6. Sveikatos raštingumo, psichikos sveikatos stiprinimo ir kitų visuomenės sveikatos paslaugų prieinamumo ir kokybės didinimas Rokiškio rajono savivaldybėje</t>
  </si>
  <si>
    <t>Rokiškio rajono savivaldybės visuomenės sveikatos biuras</t>
  </si>
  <si>
    <t>2054</t>
  </si>
  <si>
    <t>2025 m. 
I ketv.</t>
  </si>
  <si>
    <t>III SKIRSNIS</t>
  </si>
  <si>
    <t>PAŽANGOS PRIEMONĖ NR.  LT025-07-01-03 „SOCIALINIŲ PASLAUGŲ DEINSTITUCIONALIZACIJA“</t>
  </si>
  <si>
    <t>R.S.2.3031</t>
  </si>
  <si>
    <t>Asmenų, turinčių intelekto ir (ar) psichikos negalią, gavusių paslaugas naujoje ar modernizuotoje infrastruktūroje skaičius per metus (asmenys per metus)</t>
  </si>
  <si>
    <t>1. Paslaugų, reikalingų institucinės globos pertvarkai įgyvendinti, infrastruktūros moderniza-vimas ir  plėtra Panevėžio regione</t>
  </si>
  <si>
    <t>1.	Panevėžio regiono savivaldybių administracijos;
2.	savivaldybių biudžetinės įstaigos, savivaldybių nustatyta tvarka atrinktos nevyriausybinės organizacijos, asociacijos ar viešosios įtaigos, vykdančios ar planuojančios vykdyti Pertvarkos žemėlapyje numatytas užimtumo ir / ar apgyvendinimo veiklas.</t>
  </si>
  <si>
    <t>1.	Savivaldybių biudžetinės įstaigos, savivaldybių nustatyta tvarka atrinktos nevyriausybinės organizacijos, asociacijos ar viešosios įtaigos, vykdančios ar planuojančios vykdyti Pertvarkos žemėlapyje numatytas užimtumo ir / ar apgyvendinimo veiklas.
2.	Panevėžio regiono savivaldybių administracijos.</t>
  </si>
  <si>
    <r>
      <rPr>
        <b/>
        <sz val="12"/>
        <color theme="1"/>
        <rFont val="Times New Roman"/>
        <family val="1"/>
        <charset val="186"/>
      </rPr>
      <t>R.S.2.3031</t>
    </r>
    <r>
      <rPr>
        <sz val="12"/>
        <color theme="1"/>
        <rFont val="Times New Roman"/>
        <family val="1"/>
        <charset val="186"/>
      </rPr>
      <t xml:space="preserve"> Asmenų, turinčių intelekto ir (ar) psichikos negalią, gavusių paslaugas naujoje ar modernizuotoje infrastruktūroje skaičius per metus (asmenys per metus)</t>
    </r>
  </si>
  <si>
    <r>
      <rPr>
        <b/>
        <sz val="12"/>
        <color theme="1"/>
        <rFont val="Times New Roman"/>
        <family val="1"/>
        <charset val="186"/>
      </rPr>
      <t>P.S.2.1030</t>
    </r>
    <r>
      <rPr>
        <sz val="12"/>
        <color theme="1"/>
        <rFont val="Times New Roman"/>
        <family val="1"/>
        <charset val="186"/>
      </rPr>
      <t xml:space="preserve"> Paslaugų intelekto ir (ar) psichikos negalią turintiems asmenims vietų skaičius naujoje ar modernizuotoje infrastruktūroje (skaičius)</t>
    </r>
  </si>
  <si>
    <t>1.1. Socialinių paslaugų infrastruktūros asmenims su intelekto ir/ar psichikos negalia plėtra Biržų r. savivaldybėje</t>
  </si>
  <si>
    <t>30</t>
  </si>
  <si>
    <t>2027 m. 
IV ketv.</t>
  </si>
  <si>
    <t>13</t>
  </si>
  <si>
    <t>1.3. Grupinio gyvenimo namų įkūrimas Kupiškio rajono savivaldybėje</t>
  </si>
  <si>
    <t>2028 m. 
IV ketv.</t>
  </si>
  <si>
    <t>1.4. Apsaugoto būsto įkūrimas Kupiškio rajono savivaldybėje</t>
  </si>
  <si>
    <t>4</t>
  </si>
  <si>
    <t>1.5. Dienos užimtumo paslaugų plėtra asmenims su negalia Kupiškio rajono savivaldybėje</t>
  </si>
  <si>
    <t>1.6. Panevėžio grupinių gyvenimo namų asmenims su intelekto ir (ar) psichikos negalia įkūrimas</t>
  </si>
  <si>
    <t>2027 m. 
II ketv.</t>
  </si>
  <si>
    <t>1.7. Apsaugoto būsto įrengimas  Panevėžyje</t>
  </si>
  <si>
    <t>24</t>
  </si>
  <si>
    <t>1.8. Socialinių dirbtuvių įkūrimas Panevėžyje</t>
  </si>
  <si>
    <t>Panevėžio miesto savivaldybės biudžetinė įstaiga „Jaunuolių dienos centras“</t>
  </si>
  <si>
    <t xml:space="preserve">1.9. Paslaugų, reikalingų įgyvendinti institucinės globos pertvarką asmenims su intelekto ir / ar psichikos negalia, modernizavimas ir plėtra Panevėžio rajone </t>
  </si>
  <si>
    <t>Panevėžio rajono savivaldybės administracija</t>
  </si>
  <si>
    <t>51</t>
  </si>
  <si>
    <t>2025 m. 
II ketv.</t>
  </si>
  <si>
    <t>2028 m. 
II ketv.</t>
  </si>
  <si>
    <t>1.10. Bendruomeninių socialinių paslaugų plėtra asmenims su negalia Pasvalio rajone</t>
  </si>
  <si>
    <t>Pasvalio „Riešuto“ mokykla, Pasvalio rajono sutrikusio intelekto žmonių užimtumo centras „Viltis“</t>
  </si>
  <si>
    <t>48</t>
  </si>
  <si>
    <t>1.11. Asmenų su intelekto ir /ar  psichine negalia institucinės globos pertvarkai reikiamos  infrastruktūros bei paslaugų plėtra Rokiškio rajone</t>
  </si>
  <si>
    <t>31</t>
  </si>
  <si>
    <t>2025 m. 
III ketv.</t>
  </si>
  <si>
    <r>
      <rPr>
        <b/>
        <sz val="12"/>
        <rFont val="Times New Roman"/>
        <family val="1"/>
        <charset val="186"/>
      </rPr>
      <t xml:space="preserve">IV </t>
    </r>
    <r>
      <rPr>
        <b/>
        <sz val="12"/>
        <color theme="1"/>
        <rFont val="Times New Roman"/>
        <family val="1"/>
        <charset val="186"/>
      </rPr>
      <t>SKIRSNIS</t>
    </r>
  </si>
  <si>
    <t>PAŽANGOS PRIEMONĖ NR.  LT025-05-01-04 „DARNUS JUDUMAS PANEVĖŽIO MIESTE“</t>
  </si>
  <si>
    <t>R.B.2.2064</t>
  </si>
  <si>
    <t>Panaikintos juodosios dėmės ar avaringos vietos vietinės reikšmės keliuose (gatvėse) (skaičius)</t>
  </si>
  <si>
    <t>1. Darnaus judumo priemonių diegimas Panevėžio mieste</t>
  </si>
  <si>
    <r>
      <rPr>
        <b/>
        <sz val="12"/>
        <color theme="1"/>
        <rFont val="Times New Roman"/>
        <family val="1"/>
        <charset val="186"/>
      </rPr>
      <t xml:space="preserve">R.B.2.2064 </t>
    </r>
    <r>
      <rPr>
        <sz val="12"/>
        <color theme="1"/>
        <rFont val="Times New Roman"/>
        <family val="1"/>
        <charset val="186"/>
      </rPr>
      <t>Dviračiams skirtos infrastruktūros naudotojų skaičius per metus (naudotojai per metus)</t>
    </r>
  </si>
  <si>
    <r>
      <rPr>
        <b/>
        <sz val="12"/>
        <color theme="1"/>
        <rFont val="Times New Roman"/>
        <family val="1"/>
        <charset val="186"/>
      </rPr>
      <t xml:space="preserve">P.B.2.0058 </t>
    </r>
    <r>
      <rPr>
        <sz val="12"/>
        <color theme="1"/>
        <rFont val="Times New Roman"/>
        <family val="1"/>
        <charset val="186"/>
      </rPr>
      <t>Dviračiams skirta infrastruktūra, kuriai suteikta parama (kilometrai)</t>
    </r>
  </si>
  <si>
    <t>2026 m. 
III ketv.</t>
  </si>
  <si>
    <t>2. Eismo saugos vietinės reikšmės keliuose ir gatvėse gerinimas</t>
  </si>
  <si>
    <t>Nėra</t>
  </si>
  <si>
    <r>
      <rPr>
        <b/>
        <sz val="12"/>
        <color theme="1"/>
        <rFont val="Times New Roman"/>
        <family val="1"/>
        <charset val="186"/>
      </rPr>
      <t>R.S.2.3024</t>
    </r>
    <r>
      <rPr>
        <sz val="12"/>
        <color theme="1"/>
        <rFont val="Times New Roman"/>
        <family val="1"/>
        <charset val="186"/>
      </rPr>
      <t xml:space="preserve"> Panaikintos juodosios dėmės ar avaringos vietos vietinės reikšmės keliuose (gatvėse) (skaičius)</t>
    </r>
  </si>
  <si>
    <r>
      <rPr>
        <b/>
        <sz val="12"/>
        <color theme="1"/>
        <rFont val="Times New Roman"/>
        <family val="1"/>
        <charset val="186"/>
      </rPr>
      <t xml:space="preserve">P.S.2.1023 </t>
    </r>
    <r>
      <rPr>
        <sz val="12"/>
        <color theme="1"/>
        <rFont val="Times New Roman"/>
        <family val="1"/>
        <charset val="186"/>
      </rPr>
      <t>Įdiegtos saugų eismą gerinančios priemonės vietinės reikšmės keliuose (gatvėse) (skaičius)</t>
    </r>
  </si>
  <si>
    <t>2.1. Klaipėdos g.–Nemuno g. rekonstravimas, užtikrinant eismo saugumą ir pašalinant juodąją dėmę</t>
  </si>
  <si>
    <r>
      <rPr>
        <b/>
        <sz val="12"/>
        <color theme="1"/>
        <rFont val="Times New Roman"/>
        <family val="1"/>
        <charset val="186"/>
      </rPr>
      <t>P.S.2.1023</t>
    </r>
    <r>
      <rPr>
        <sz val="12"/>
        <color theme="1"/>
        <rFont val="Times New Roman"/>
        <family val="1"/>
        <charset val="186"/>
      </rPr>
      <t xml:space="preserve"> Įdiegtos saugų eismą gerinančios priemonės vietinės reikšmės keliuose (gatvėse) (skaičius)</t>
    </r>
  </si>
  <si>
    <t>2.2. Klaipėdos g.–Vakarinės g. rekonstravimas, užtikrinant eismo saugumą ir pašalinant juodąją dėmę</t>
  </si>
  <si>
    <t>2.3. J. Basanavičiaus g.–Beržų g. rekonstravimas, užtikrinant eismo saugumą ir pašalinant juodąją dėmę</t>
  </si>
  <si>
    <t>V SKIRSNIS</t>
  </si>
  <si>
    <t>PAŽANGOS PRIEMONĖ NR.  LT025-06-03-05 „GERIAMOJO VANDENS TIEKIMO IR NUOTEKŲ TVARKYMO 
PASLAUGŲ PRIEINAMUMO DIDINIMAS“</t>
  </si>
  <si>
    <t>RCR41
R.B.2.2041</t>
  </si>
  <si>
    <t>RCR42
R.B.2.2042</t>
  </si>
  <si>
    <t>1. Geriamojo vandens tiekimo ir nuotekų tvarkymo paslaugų prieinamumo didinimas Panevėžio regione</t>
  </si>
  <si>
    <t>Viešieji geriamojo vandens tiekėjai ir nuotekų tvarkytojai, turintys geriamojo vandens tiekimo ir (arba) nuotekų tvarkymo licenciją, išduotą Valstybinės energetikos reguliavimo tarnybos, ir kuriems savivaldybės tarybos sprendimu savivaldybės viešojo geriamojo vandens tiekimo teritorijoje pavesta vykdyti viešąjį geriamojo vandens tiekimą ir (arba) nuotekų tvarkymą.</t>
  </si>
  <si>
    <t>Savivaldybių administracijos (sudarius jungtinės veiklos (partnerystės) sutartis)</t>
  </si>
  <si>
    <r>
      <rPr>
        <b/>
        <sz val="12"/>
        <color theme="1"/>
        <rFont val="Times New Roman"/>
        <family val="1"/>
        <charset val="186"/>
      </rPr>
      <t xml:space="preserve">RCR41
R.B.2.2041 </t>
    </r>
    <r>
      <rPr>
        <sz val="12"/>
        <color theme="1"/>
        <rFont val="Times New Roman"/>
        <family val="1"/>
        <charset val="186"/>
      </rPr>
      <t>Gyventojai, prisijungę prie patobulintų viešojo vandens tiekimo sistemų (asmenys)</t>
    </r>
  </si>
  <si>
    <r>
      <rPr>
        <b/>
        <sz val="12"/>
        <color theme="1"/>
        <rFont val="Times New Roman"/>
        <family val="1"/>
        <charset val="186"/>
      </rPr>
      <t xml:space="preserve">RCR42 
R.B.2.2042 </t>
    </r>
    <r>
      <rPr>
        <sz val="12"/>
        <color theme="1"/>
        <rFont val="Times New Roman"/>
        <family val="1"/>
        <charset val="186"/>
      </rPr>
      <t>Gyventojai, prisijungę bent prie antrinio viešojo nuotekų valymo įrenginių (asmenys)</t>
    </r>
  </si>
  <si>
    <r>
      <rPr>
        <b/>
        <sz val="12"/>
        <color theme="1"/>
        <rFont val="Times New Roman"/>
        <family val="1"/>
        <charset val="186"/>
      </rPr>
      <t>RCO30
P.B.2.0030</t>
    </r>
    <r>
      <rPr>
        <sz val="12"/>
        <color theme="1"/>
        <rFont val="Times New Roman"/>
        <family val="1"/>
        <charset val="186"/>
      </rPr>
      <t xml:space="preserve"> Viešojo vandens tiekimo paskirstymo sistemų naujų arba atnaujintų vamzdynų ilgis (km)</t>
    </r>
  </si>
  <si>
    <r>
      <rPr>
        <b/>
        <sz val="12"/>
        <color theme="1"/>
        <rFont val="Times New Roman"/>
        <family val="1"/>
        <charset val="186"/>
      </rPr>
      <t xml:space="preserve">RCO31
P.B.2.0031 </t>
    </r>
    <r>
      <rPr>
        <sz val="12"/>
        <color theme="1"/>
        <rFont val="Times New Roman"/>
        <family val="1"/>
        <charset val="186"/>
      </rPr>
      <t>Viešojo nuotekų surinkimo tinklo naujų arba atnaujintų vamzdynų ilgis (km)</t>
    </r>
  </si>
  <si>
    <r>
      <rPr>
        <b/>
        <sz val="12"/>
        <color theme="1"/>
        <rFont val="Times New Roman"/>
        <family val="1"/>
        <charset val="186"/>
      </rPr>
      <t xml:space="preserve">RCO32
P.B.2.0032 </t>
    </r>
    <r>
      <rPr>
        <sz val="12"/>
        <color theme="1"/>
        <rFont val="Times New Roman"/>
        <family val="1"/>
        <charset val="186"/>
      </rPr>
      <t>Nauji arba atnaujinti nuotekų valymo pajėgumai (gyventojų ekvivalentas)</t>
    </r>
  </si>
  <si>
    <r>
      <rPr>
        <b/>
        <sz val="12"/>
        <color theme="1"/>
        <rFont val="Times New Roman"/>
        <family val="1"/>
        <charset val="186"/>
      </rPr>
      <t>P.S.2.1013</t>
    </r>
    <r>
      <rPr>
        <sz val="12"/>
        <color theme="1"/>
        <rFont val="Times New Roman"/>
        <family val="1"/>
        <charset val="186"/>
      </rPr>
      <t xml:space="preserve"> Nauji arba atnaujinti geriamojo vandens ruošimo pajėgumai (m3/parą)</t>
    </r>
  </si>
  <si>
    <t>1.1. Geriamojo vandens tiekimo ir nuotekų tvarkymo paslaugų prieinamumo didinimas Biržų rajono savivaldybėje</t>
  </si>
  <si>
    <t>UAB „Biržų vandenys“</t>
  </si>
  <si>
    <t>2029 m. 
II ketv.</t>
  </si>
  <si>
    <r>
      <rPr>
        <b/>
        <sz val="12"/>
        <color theme="1"/>
        <rFont val="Times New Roman"/>
        <family val="1"/>
        <charset val="186"/>
      </rPr>
      <t xml:space="preserve">RCO30
P.B.2.0030 </t>
    </r>
    <r>
      <rPr>
        <sz val="12"/>
        <color theme="1"/>
        <rFont val="Times New Roman"/>
        <family val="1"/>
        <charset val="186"/>
      </rPr>
      <t>Viešojo vandens tiekimo paskirstymo sistemų naujų arba atnaujintų vamzdynų ilgis (km)</t>
    </r>
  </si>
  <si>
    <r>
      <rPr>
        <b/>
        <sz val="12"/>
        <color theme="1"/>
        <rFont val="Times New Roman"/>
        <family val="1"/>
        <charset val="186"/>
      </rPr>
      <t>RCO32
P.B.2.0032</t>
    </r>
    <r>
      <rPr>
        <sz val="12"/>
        <color theme="1"/>
        <rFont val="Times New Roman"/>
        <family val="1"/>
        <charset val="186"/>
      </rPr>
      <t xml:space="preserve"> Nauji arba atnaujinti nuotekų valymo pajėgumai (gyventojų ekvivalentas)</t>
    </r>
  </si>
  <si>
    <r>
      <rPr>
        <b/>
        <sz val="12"/>
        <color theme="1"/>
        <rFont val="Times New Roman"/>
        <family val="1"/>
        <charset val="186"/>
      </rPr>
      <t xml:space="preserve">P.S.2.1013 </t>
    </r>
    <r>
      <rPr>
        <sz val="12"/>
        <color theme="1"/>
        <rFont val="Times New Roman"/>
        <family val="1"/>
        <charset val="186"/>
      </rPr>
      <t>Nauji arba atnaujinti geriamojo vandens ruošimo pajėgumai (m3/parą)</t>
    </r>
  </si>
  <si>
    <t>1.2. Nuotekų tvarkymo infrastruktūros plėtra ir rekonstrukcija Kupiškio rajone</t>
  </si>
  <si>
    <t>UAB „Kupiškio vandenys“</t>
  </si>
  <si>
    <t>1.3. Geriamojo vandens tiekimo ir nuotekų šalinimo paslaugų prieinamumo didinimas Panevėžio rajono savivaldybėje</t>
  </si>
  <si>
    <t>VšĮ Velžio komunalinis ūkis</t>
  </si>
  <si>
    <t>2027 m.
 IV ketv.</t>
  </si>
  <si>
    <t>1.4. Geriamojo vandens tiekimo ir nuotekų tvarkymo paslaugų prieinamumo didinimas Pasvalio savivaldybėje</t>
  </si>
  <si>
    <t>UAB „Pasvalio vandenys“</t>
  </si>
  <si>
    <t>1.5. Geriamojo vandens tiekimo ir nuotekų tvarkymo paslaugų prieinamumo didinimas Rokiškio savivaldybėje</t>
  </si>
  <si>
    <t>UAB „Rokiškio vandenys“</t>
  </si>
  <si>
    <t xml:space="preserve">PAŽANGOS PRIEMONĖ NR.  LT025-07-02-06 „SOCIALINIO BŪSTO FONDO PLĖTRA“ </t>
  </si>
  <si>
    <r>
      <t xml:space="preserve">Naujų arba modernizuotų socialinių būstų naudotojų skaičius per metus </t>
    </r>
    <r>
      <rPr>
        <i/>
        <sz val="12"/>
        <color theme="1"/>
        <rFont val="Times New Roman"/>
        <family val="1"/>
        <charset val="186"/>
      </rPr>
      <t>(naudotojai per metus)</t>
    </r>
  </si>
  <si>
    <t>1. Socialinio būsto fondo plėtra Panevėžio regione</t>
  </si>
  <si>
    <t>Panevėžio regiono savivaldybių administracijos</t>
  </si>
  <si>
    <t xml:space="preserve"> - </t>
  </si>
  <si>
    <r>
      <rPr>
        <b/>
        <sz val="12"/>
        <color theme="1"/>
        <rFont val="Times New Roman"/>
        <family val="1"/>
        <charset val="186"/>
      </rPr>
      <t xml:space="preserve">R.B.2.2067 </t>
    </r>
    <r>
      <rPr>
        <sz val="12"/>
        <color theme="1"/>
        <rFont val="Times New Roman"/>
        <family val="1"/>
        <charset val="186"/>
      </rPr>
      <t xml:space="preserve">Naujų arba modernizuotų socialinių būstų naudotojų skaičius per metus </t>
    </r>
    <r>
      <rPr>
        <i/>
        <sz val="12"/>
        <color theme="1"/>
        <rFont val="Times New Roman"/>
        <family val="1"/>
        <charset val="186"/>
      </rPr>
      <t>(naudotojai per metus)</t>
    </r>
  </si>
  <si>
    <r>
      <rPr>
        <b/>
        <sz val="12"/>
        <color theme="1"/>
        <rFont val="Times New Roman"/>
        <family val="1"/>
        <charset val="186"/>
      </rPr>
      <t xml:space="preserve">P.B.2.0065 </t>
    </r>
    <r>
      <rPr>
        <sz val="12"/>
        <color theme="1"/>
        <rFont val="Times New Roman"/>
        <family val="1"/>
        <charset val="186"/>
      </rPr>
      <t xml:space="preserve">Naujų arba modernizuotų socialinių būstų talpumas </t>
    </r>
    <r>
      <rPr>
        <i/>
        <sz val="12"/>
        <color theme="1"/>
        <rFont val="Times New Roman"/>
        <family val="1"/>
        <charset val="186"/>
      </rPr>
      <t>(asmenys)</t>
    </r>
  </si>
  <si>
    <t>1.1. Socialinio būsto fondo plėtra Biržų rajono savivaldybėje</t>
  </si>
  <si>
    <r>
      <rPr>
        <b/>
        <sz val="12"/>
        <color theme="1"/>
        <rFont val="Times New Roman"/>
        <family val="1"/>
        <charset val="186"/>
      </rPr>
      <t>P.B.2.0065</t>
    </r>
    <r>
      <rPr>
        <sz val="12"/>
        <color theme="1"/>
        <rFont val="Times New Roman"/>
        <family val="1"/>
        <charset val="186"/>
      </rPr>
      <t xml:space="preserve"> Naujų arba modernizuotų socialinių būstų talpumas </t>
    </r>
    <r>
      <rPr>
        <i/>
        <sz val="12"/>
        <color theme="1"/>
        <rFont val="Times New Roman"/>
        <family val="1"/>
        <charset val="186"/>
      </rPr>
      <t>(asmenys)</t>
    </r>
  </si>
  <si>
    <t>1.2. Socialinio būsto plėtra Kupiškio rajono savivaldybėje</t>
  </si>
  <si>
    <t>1.3. Socialinio būsto gausioms šeimoms prieinamumo didinimas Kupiškio rajono savivaldybėje</t>
  </si>
  <si>
    <t>1.4. Socialinio  būsto fondo plėtra Panevėžio mieste</t>
  </si>
  <si>
    <t>1.5. Panevėžio r. socialinio būsto fondo neįgaliesiems bei gausioms šeimoms plėtra</t>
  </si>
  <si>
    <t>1.6. Socialinio būsto fondo plėtra Pasvalio rajono savivaldybėje</t>
  </si>
  <si>
    <t>1.7. Socialinio būsto plėtra Rokiškio rajono savivaldybėje</t>
  </si>
  <si>
    <r>
      <rPr>
        <b/>
        <sz val="12"/>
        <color rgb="FFC00000"/>
        <rFont val="Times New Roman"/>
        <family val="1"/>
        <charset val="186"/>
      </rPr>
      <t>(I-X)</t>
    </r>
    <r>
      <rPr>
        <b/>
        <sz val="12"/>
        <color theme="1"/>
        <rFont val="Times New Roman"/>
        <family val="1"/>
        <charset val="186"/>
      </rPr>
      <t xml:space="preserve"> SKIRSNIS</t>
    </r>
  </si>
  <si>
    <r>
      <t>PAŽANGOS PRIEMONĖ NR.</t>
    </r>
    <r>
      <rPr>
        <b/>
        <sz val="12"/>
        <color rgb="FFC00000"/>
        <rFont val="Times New Roman"/>
        <family val="1"/>
        <charset val="186"/>
      </rPr>
      <t xml:space="preserve"> (NUMERIS IR PAVADINIMAS)</t>
    </r>
  </si>
  <si>
    <t>1. Veikla</t>
  </si>
  <si>
    <t>1.1. Projektas</t>
  </si>
  <si>
    <t>1.2. Projektas</t>
  </si>
  <si>
    <t>1.3. Projektas</t>
  </si>
  <si>
    <t>2. Veikla</t>
  </si>
  <si>
    <t>2.1. Projektas</t>
  </si>
  <si>
    <t>2.2. Projektas</t>
  </si>
  <si>
    <t>Socialinių paslaugų deinstitucionalizacija</t>
  </si>
  <si>
    <r>
      <t>Patvirtintos teritorinės strategijos, atitinkančios Europos Parlamento ir Tarybos reglamento</t>
    </r>
    <r>
      <rPr>
        <sz val="12"/>
        <color theme="4" tint="-0.249977111117893"/>
        <rFont val="Times New Roman"/>
        <family val="1"/>
        <charset val="186"/>
      </rPr>
      <t xml:space="preserve"> </t>
    </r>
    <r>
      <rPr>
        <u/>
        <sz val="12"/>
        <color theme="4" tint="-0.249977111117893"/>
        <rFont val="Times New Roman"/>
        <family val="1"/>
        <charset val="186"/>
      </rPr>
      <t>(ES) 2021/1060</t>
    </r>
    <r>
      <rPr>
        <sz val="12"/>
        <color theme="1"/>
        <rFont val="Times New Roman"/>
        <family val="1"/>
        <charset val="186"/>
      </rPr>
      <t>, kuriuo nustatomos bendros Europos regioninės plėtros fondo, „Europos socialinio fondo +“, Sanglaudos fondo, Teisingos pertvarkos fondo ir Europos jūrų reikalų, žvejybos ir akvakultūros fondo nuostatos ir šių fondų bei Prieglobsčio, migracijos ir integracijos fondo, Vidaus saugumo fondo ir Sienų valdymo ir vizų politikos finansinės paramos priemonės taisyklės (Bendrųjų nuostatų reglamento), 29 straipsnio reikalavimus ir patvirtintose regionų plėtros planų pažangos priemonėse yra numatytos veiklos šioms strategijoms įgyvendinti.</t>
    </r>
  </si>
  <si>
    <t>VIII SKIRSNIS</t>
  </si>
  <si>
    <t xml:space="preserve">PAŽANGOS PRIEMONĖ NR. LT025-01-02-08 "PANEVĖŽIO MIESTO TVARI PLĖTRA"
„PANEVĖŽIO MIESTO TVARI PLĖTRA“ </t>
  </si>
  <si>
    <t>R.S.2.3038</t>
  </si>
  <si>
    <t>Sukurtos arba atkurtos teritorijos, naudojamos ekonominei veiklai, hektarai</t>
  </si>
  <si>
    <t>R.B.2.2052</t>
  </si>
  <si>
    <t>Rekultivuota žemė, naudojama žaliesiems plotams, socialiniams būstams, ekonominei arba kitai paskirčiai, hektarai</t>
  </si>
  <si>
    <t>R.S.2.3039</t>
  </si>
  <si>
    <t>Metinis konsoliduotų viešųjų paslaugų vartotojų skaičius, vartotojai per metus</t>
  </si>
  <si>
    <t>R.N.2. 5720</t>
  </si>
  <si>
    <t>Sukurtos arba atkurtos teritorijos, naudojamos ekonominei, rekreacinei ar turizmo paskirčiai, hektarai</t>
  </si>
  <si>
    <t>1. Pramoninių teritorijų pasiekiamumo didinimas Panevėžio mieste</t>
  </si>
  <si>
    <t>R.S.2.3038 Sukurtos arba atkurtos teritorijos, naudojamos ekonominei veiklai, hektarai</t>
  </si>
  <si>
    <t>P.B.2.0076  Integruoti teritorinio vystymo projektai, projektai</t>
  </si>
  <si>
    <t xml:space="preserve"> -  </t>
  </si>
  <si>
    <r>
      <rPr>
        <b/>
        <sz val="12"/>
        <color theme="1"/>
        <rFont val="Times New Roman"/>
        <family val="1"/>
        <charset val="186"/>
      </rPr>
      <t>R.S.2.3038</t>
    </r>
    <r>
      <rPr>
        <sz val="12"/>
        <color theme="1"/>
        <rFont val="Times New Roman"/>
        <family val="1"/>
        <charset val="186"/>
      </rPr>
      <t xml:space="preserve"> Sukurtos arba atkurtos teritorijos, naudojamos ekonominei veiklai, hektarai</t>
    </r>
  </si>
  <si>
    <r>
      <rPr>
        <b/>
        <sz val="12"/>
        <color theme="1"/>
        <rFont val="Times New Roman"/>
        <family val="1"/>
        <charset val="186"/>
      </rPr>
      <t>P.B.2.0076</t>
    </r>
    <r>
      <rPr>
        <sz val="12"/>
        <color theme="1"/>
        <rFont val="Times New Roman"/>
        <family val="1"/>
        <charset val="186"/>
      </rPr>
      <t xml:space="preserve">  Integruoti teritorinio vystymo projektai, projektai</t>
    </r>
  </si>
  <si>
    <t>2025 m. IV ketv.</t>
  </si>
  <si>
    <t>2027 m. IV ketv.</t>
  </si>
  <si>
    <t>2. Viešųjų erdvių pritaikymas socialinėms veikloms, kultūrinių paslaugų įvairovės, miesto reprezentacinių zonų patrauklumo didinimas</t>
  </si>
  <si>
    <t>R.S.2.3039   Metinis konsoliduotų viešųjų paslaugų vartotojų skaičius, vartotojai per metus</t>
  </si>
  <si>
    <t>41000</t>
  </si>
  <si>
    <t>R.N.2. 5720   Sukurtos arba atkurtos teritorijos, naudojamos ekonominei, rekreacinei ar turizmo paskirčiai, hektarai</t>
  </si>
  <si>
    <r>
      <rPr>
        <b/>
        <sz val="12"/>
        <color theme="1"/>
        <rFont val="Times New Roman"/>
        <family val="1"/>
        <charset val="186"/>
      </rPr>
      <t>R.S.2.3039</t>
    </r>
    <r>
      <rPr>
        <sz val="12"/>
        <color theme="1"/>
        <rFont val="Times New Roman"/>
        <family val="1"/>
        <charset val="186"/>
      </rPr>
      <t xml:space="preserve">   Metinis konsoliduotų viešųjų paslaugų vartotojų skaičius, vartotojai per metus</t>
    </r>
  </si>
  <si>
    <r>
      <rPr>
        <b/>
        <sz val="12"/>
        <color theme="1"/>
        <rFont val="Times New Roman"/>
        <family val="1"/>
        <charset val="186"/>
      </rPr>
      <t>R.N.2. 5720</t>
    </r>
    <r>
      <rPr>
        <sz val="12"/>
        <color theme="1"/>
        <rFont val="Times New Roman"/>
        <family val="1"/>
        <charset val="186"/>
      </rPr>
      <t xml:space="preserve">   Sukurtos arba atkurtos teritorijos, naudojamos ekonominei, rekreacinei ar turizmo paskirčiai, hektarai</t>
    </r>
  </si>
  <si>
    <t>7           (2029)</t>
  </si>
  <si>
    <t>P.B.2.0114   Atviros erdvės, sukurtos arba atkurtos miestų teritorijose, kvadratiniai metrai</t>
  </si>
  <si>
    <t>802015 (2029)</t>
  </si>
  <si>
    <r>
      <rPr>
        <b/>
        <sz val="12"/>
        <color theme="1"/>
        <rFont val="Times New Roman"/>
        <family val="1"/>
        <charset val="186"/>
      </rPr>
      <t xml:space="preserve">P.B.2.0114 </t>
    </r>
    <r>
      <rPr>
        <sz val="12"/>
        <color theme="1"/>
        <rFont val="Times New Roman"/>
        <family val="1"/>
        <charset val="186"/>
      </rPr>
      <t xml:space="preserve">  Atviros erdvės, sukurtos arba atkurtos miestų teritorijose, kvadratiniai metrai</t>
    </r>
  </si>
  <si>
    <t>P.S.2.1034   Naujų ar rekonstruotų pastatų, kurių pirminės energijos paklausa yra bent 20 % mažesnė, nei reikalauja energijos beveik nevartojantis pastatas, plotas, kvadratiniai metrai</t>
  </si>
  <si>
    <r>
      <rPr>
        <b/>
        <sz val="12"/>
        <color theme="1"/>
        <rFont val="Times New Roman"/>
        <family val="1"/>
        <charset val="186"/>
      </rPr>
      <t>P.S.2.1034</t>
    </r>
    <r>
      <rPr>
        <sz val="12"/>
        <color theme="1"/>
        <rFont val="Times New Roman"/>
        <family val="1"/>
        <charset val="186"/>
      </rPr>
      <t xml:space="preserve">   Naujų ar rekonstruotų pastatų, kurių pirminės energijos paklausa yra bent 20 % mažesnė, nei reikalauja energijos beveik nevartojantis pastatas, plotas, kvadratiniai metrai</t>
    </r>
  </si>
  <si>
    <t>1770     (2029)</t>
  </si>
  <si>
    <t>2025 m. II ketv.</t>
  </si>
  <si>
    <t>2027 m. III ketv.</t>
  </si>
  <si>
    <t>2028 m. III ketv.</t>
  </si>
  <si>
    <t>2028 m. I ketv.</t>
  </si>
  <si>
    <t>2028 m. II ketv.</t>
  </si>
  <si>
    <t>2027 m. I ketv.</t>
  </si>
  <si>
    <t>VII SKIRSNIS</t>
  </si>
  <si>
    <t>0               (2020)</t>
  </si>
  <si>
    <t>0                  (2025)</t>
  </si>
  <si>
    <t>41000 (2029)</t>
  </si>
  <si>
    <t>Rezultato</t>
  </si>
  <si>
    <t>0             (2025)</t>
  </si>
  <si>
    <t>0           (2020)</t>
  </si>
  <si>
    <t>0                 (2025)</t>
  </si>
  <si>
    <t>7,23 (2029)</t>
  </si>
  <si>
    <t>10,11 (2029)</t>
  </si>
  <si>
    <t>0                       (2025)</t>
  </si>
  <si>
    <t xml:space="preserve">7. </t>
  </si>
  <si>
    <t xml:space="preserve">8. </t>
  </si>
  <si>
    <t>Panevėžio miesto tvari plėtra</t>
  </si>
  <si>
    <t xml:space="preserve">11. </t>
  </si>
  <si>
    <t>13.</t>
  </si>
  <si>
    <t>LT025-01-02-08</t>
  </si>
  <si>
    <t>Kupiškio rajono savivaldybės visuomenės sveikatos biuras</t>
  </si>
  <si>
    <t>1.1. Panevėžio miesto pramoninių ir komercinių teritorijų pasiekiamumo gerinimas*</t>
  </si>
  <si>
    <t>2.1. Šiaurinėje „Ekrano“ marių pusėje esančios teritorijos atgaivinimas sukuriant rekreacinę erdvę*</t>
  </si>
  <si>
    <t>2.2. Rekreacinės erdvės sukūrimas atgaivinant Berčiūnų miško parką*</t>
  </si>
  <si>
    <t>2.3. Molainių filtracijos laukų ir šalia esančių teritorijų konversija, pritaikant daugiatiksliam naudojimui*</t>
  </si>
  <si>
    <t>2.4. Stasio Eidrigevičiaus menų centro rekonstrukcija pritaikant teikti naujas kultūros paslaugas*</t>
  </si>
  <si>
    <t>2.5. Laisvės aikštės prieigų humanizavimas*</t>
  </si>
  <si>
    <t>2.6. Panevėžio miesto autobusų stoties prieigų urbanizuotos teritorijos konversija į žaliąją erdvę ir reikalingos susisiekimo infrastruktūros modernizavimas*</t>
  </si>
  <si>
    <t>2.7. Esamo Panevėžio miesto autobusų stoties pastato ir infrastruktūros konversija, pritaikant ją gyventojų ir atvykstančiųjų aptarnavimui teikiant viešąsias paslaugas susisiekimo, turizmo informacijos ir verslo informacijos srityse*</t>
  </si>
  <si>
    <t>* - projektu įgyvendinamas 2023-2029 m. Panevėžio miesto tvarios plėtros strategijos veiksmas.</t>
  </si>
  <si>
    <t>1.6. Bendrojo ugdymo mokyklų infrastruktūros pritaikymas įvairių negalių turintiems mokiniams Panevėžio mieste*</t>
  </si>
  <si>
    <t>1.7. Visos dienos mokyklos erdvių sukūrimas Panevėžio miesto ikimokyklinio ugdymo mokyklose*</t>
  </si>
  <si>
    <t>1.1. Pėsčiųjų ir dviračių tako nuo Vakarinės g. link Berčiūnų gyvenvietės modernizavimas integruojant į bendrą bevariklio transporto tinklą*</t>
  </si>
  <si>
    <t>1.2. Dviračių arba pėsčiųjų ir / ar dviračių tako Smėlynės g. (nuo J. Basanavičiaus g. iki S. Kerbedžio g.) modernizavimas integruojant į bendrą bevariklio transporto tinklą*</t>
  </si>
  <si>
    <t>1.3. Dviračių arba pėsčiųjų ir / ar dviračių tako Pušaloto g. (nuo geležinkelio pervažos iki miesto ribos) modernizavimas integruojant į bendrą bevariklio transporto tinklą*</t>
  </si>
  <si>
    <t>1.4. Dviračių arba pėsčiųjų ir / ar dviračių tako Klaipėdos g. (nuo Nemuno g. iki miesto ribos) modernizavimas integruojant į bendrą bevariklio transporto tinklą*</t>
  </si>
  <si>
    <t>1.5. Dviračių arba pėsčiųjų ir / ar dviračių tako Ramygalos g. (nuo Nemuno g. iki miesto ribos) modernizavimas integruojant į bendrą bevariklio transporto tinklą*</t>
  </si>
  <si>
    <t>1.6. A. Jakšto gatvės pėsčiųjų ir dviračių tilto (nuo Kranto g. iki A. Jakšto g.) atnaujinimas / įrengimas integruojant į bendrą bevariklio transporto tinklą*</t>
  </si>
  <si>
    <t>R.S.2.3033</t>
  </si>
  <si>
    <t>Socialiai pažeidžiamų, socialinę riziką (atskirtį) patiriančių asmenų, gavusių paslaugas naujoje ar modernizuotoje infrastruktūroje skaičius per metus, asmenys per metus</t>
  </si>
  <si>
    <t>R.B.2.2074</t>
  </si>
  <si>
    <t>Naujos arba modernizuotos socialinės rūpybos infrastruktūros naudotojų skaičius per metus, naudotojai per metus</t>
  </si>
  <si>
    <t>1. Socialinių paslaugų infrastruktūros modernizavimas ir plėtra Panevėžio regione</t>
  </si>
  <si>
    <t>Savivaldybių administracijos ir (arba) viešieji juridiniai asmenys, teikiantys socialines paslaugas</t>
  </si>
  <si>
    <t>Viešieji juridiniai asmenys, teikiantys socialines paslaugas ir (arba) savivaldybių administracijos. Įgyvendinat veiklas pagal  veiklą  „Nestacionarių socialinių paslaugų infrastruktūros modernizavimas ir plėtra, siekiant didinti gyventojų socialinę gerovę“, prioritetas turi būti teikiamas nevyriausybinių organizacijų  paslaugų infrastruktūrai</t>
  </si>
  <si>
    <t>R.S.2.3033  Socialiai pažeidžiamų, socialinę riziką (atskirtį) patiriančių asmenų, gavusių paslaugas naujoje ar modernizuotoje infrastruktūroje skaičius per metus, asmenys per metus</t>
  </si>
  <si>
    <t>R.B.2.2074  Naujos arba modernizuotos socialinės rūpybos infrastruktūros naudotojų skaičius per metus, naudotojai per metus</t>
  </si>
  <si>
    <r>
      <rPr>
        <b/>
        <sz val="12"/>
        <color theme="1"/>
        <rFont val="Times New Roman"/>
        <family val="1"/>
        <charset val="186"/>
      </rPr>
      <t>R.B.2.2074</t>
    </r>
    <r>
      <rPr>
        <sz val="12"/>
        <color theme="1"/>
        <rFont val="Times New Roman"/>
        <family val="1"/>
        <charset val="186"/>
      </rPr>
      <t xml:space="preserve">  Naujos arba modernizuotos socialinės rūpybos infrastruktūros naudotojų skaičius per metus, naudotojai per metus</t>
    </r>
  </si>
  <si>
    <r>
      <rPr>
        <b/>
        <sz val="12"/>
        <color theme="1"/>
        <rFont val="Times New Roman"/>
        <family val="1"/>
        <charset val="186"/>
      </rPr>
      <t>R.S.2.3033</t>
    </r>
    <r>
      <rPr>
        <sz val="12"/>
        <color theme="1"/>
        <rFont val="Times New Roman"/>
        <family val="1"/>
        <charset val="186"/>
      </rPr>
      <t xml:space="preserve">  Socialiai pažeidžiamų, socialinę riziką (atskirtį) patiriančių asmenų, gavusių paslaugas naujoje ar modernizuotoje infrastruktūroje skaičius per metus, asmenys per metus</t>
    </r>
  </si>
  <si>
    <t xml:space="preserve"> P.B.2.0070   Naujos arba modernizuotos socialinės rūpybos infrastruktūros (ne būsto) talpumas, asmenys per metus</t>
  </si>
  <si>
    <r>
      <rPr>
        <b/>
        <sz val="12"/>
        <color theme="1"/>
        <rFont val="Times New Roman"/>
        <family val="1"/>
        <charset val="186"/>
      </rPr>
      <t xml:space="preserve"> P.B.2.0070</t>
    </r>
    <r>
      <rPr>
        <sz val="12"/>
        <color theme="1"/>
        <rFont val="Times New Roman"/>
        <family val="1"/>
        <charset val="186"/>
      </rPr>
      <t xml:space="preserve">   Naujos arba modernizuotos socialinės rūpybos infrastruktūros (ne būsto) talpumas, asmenys per metus</t>
    </r>
  </si>
  <si>
    <t>P.S.2.1031   Paslaugų socialiai pažeidžiamiems, socialinę riziką (atskirtį) patiriantiems asmenims vietų skaičius naujoje ar modernizuotoje infrastruktūroje, skaičius</t>
  </si>
  <si>
    <t>1.1. Nestacionarių socialinių paslaugų infrastruktūros, skirtos atviro jaunimo centro veikloms, modernizavimas ir plėtra Biržų rajono savivaldybėje</t>
  </si>
  <si>
    <t>Biržų švietimo pagalbos tarnyba</t>
  </si>
  <si>
    <r>
      <rPr>
        <b/>
        <sz val="12"/>
        <color theme="1"/>
        <rFont val="Times New Roman"/>
        <family val="1"/>
        <charset val="186"/>
      </rPr>
      <t>P.S.2.1031</t>
    </r>
    <r>
      <rPr>
        <sz val="12"/>
        <color theme="1"/>
        <rFont val="Times New Roman"/>
        <family val="1"/>
        <charset val="186"/>
      </rPr>
      <t xml:space="preserve">   Paslaugų socialiai pažeidžiamiems, socialinę riziką (atskirtį) patiriantiems asmenims vietų skaičius naujoje ar modernizuotoje infrastruktūroje, skaičius</t>
    </r>
  </si>
  <si>
    <t>2025 m. I ketv.</t>
  </si>
  <si>
    <t>1.2. Savarankiško gyvenimo namų ir dienos centro senyvo amžiaus asmenims infrastruktūros modernizavimas ir plėtra Biržų rajono savivaldybėje</t>
  </si>
  <si>
    <t>Biržų rajono socialinių paslaugų centras, Biržų rajono Legailių globos namai</t>
  </si>
  <si>
    <t>Panevėžio socialinių paslaugų centras</t>
  </si>
  <si>
    <t>1.4. Nestacionarių socialinių paslaugų infrastruktūros, skirtos atviram jaunimo centrui, plėtra ir modernizavimas Panevėžio rajone</t>
  </si>
  <si>
    <t>1.5. Socialinių paslaugų įstaigų senyvo amžiaus asmenims infrastruktūros plėtra Panevėžio rajone</t>
  </si>
  <si>
    <t>2025 m. III ketv.</t>
  </si>
  <si>
    <t>1.6. Nestacionarių socialinių paslaugų jaunimui plėtra Pasvalio rajono savivaldybėje</t>
  </si>
  <si>
    <t>Pasvalio Mariaus Katiliškio viešoji biblioteka</t>
  </si>
  <si>
    <t>1.7. Socialinių paslaugų  įstaigų senyvo amžiaus asmenims modernizavimas Pasvalio rajono savivaldybėje</t>
  </si>
  <si>
    <t>Pasvalio socialinių paslaugų centras</t>
  </si>
  <si>
    <t>1.8. Nestacionarių socialinių paslaugų infrastruktūros modernizavimas ir plėtra  Rokiškio rajone, siekiant didinti gyventojų socialinę gerovę</t>
  </si>
  <si>
    <t xml:space="preserve">Rokiškio rajono savivaldybės administracija </t>
  </si>
  <si>
    <t>Viešieji juridiniai asmenys, prioritetą suteikiant NVO sektoriui  (Partnerių atranka bus vykdoma iki PĮP pateikimo)</t>
  </si>
  <si>
    <t>2029 m. II ketv.</t>
  </si>
  <si>
    <t>* Poveikio rodiklių reikšmės – preliminarios (išskyrus RPP nustatytas siektinas poveikio rodiklių "Gyventojų užimtumo lygis (15–64 metų)", "Pridėtinė vertė gamybos sąnaudomis pagal veiklos vykdymo vietą (nefinansinių įmonių), tenkanti vienam dirbančiajam per metus" ir "Asmenys, patiriantys skurdo riziką ar socialinę atskirtį" reikšmes Panevėžio regionui). Poveikio rodiklių reikšmės gali būti tikslinamos rengiant regionines pažangos priemones ir įvertinus konkrečių projektų galimybes prisidėti prie jų siekimo. 
** Rezultato rodikliai – preliminarūs. Kadangi rezultato rodikliai susiję su Europos Sąjungos finansinės paramos programavimo dokumentais, rezultato rodikliai bus patikslinti rengiant pažangos priemonės aprašą.</t>
  </si>
  <si>
    <t>Gyventojų užimtumo lygis (15–64 metų) | procentai</t>
  </si>
  <si>
    <t>Poveikio</t>
  </si>
  <si>
    <t>0     (2021)</t>
  </si>
  <si>
    <t>0      (2025)</t>
  </si>
  <si>
    <t>Naujos arba modernizuotos socialinės rūpybos infrastruktūros naudotojų skaičius per metus</t>
  </si>
  <si>
    <t>0          (2025)</t>
  </si>
  <si>
    <t>0                (2019)</t>
  </si>
  <si>
    <t>LT025-07-02-07</t>
  </si>
  <si>
    <t>LT025-05-01-11</t>
  </si>
  <si>
    <t>LT025-06-01-12</t>
  </si>
  <si>
    <t>LT025-01-02-13</t>
  </si>
  <si>
    <t>Biržų rajono savivaldybės visuomenės sveikatos biuras</t>
  </si>
  <si>
    <t>1.	Regiono savivaldybių administracijos ir (arba) visuomenės sveikatos biurai.</t>
  </si>
  <si>
    <t>Panevėžio rajono socialinių paslaugų centras</t>
  </si>
  <si>
    <r>
      <rPr>
        <b/>
        <sz val="12"/>
        <color theme="1"/>
        <rFont val="Times New Roman"/>
        <family val="1"/>
        <charset val="186"/>
      </rPr>
      <t>R.B.2.2052</t>
    </r>
    <r>
      <rPr>
        <sz val="12"/>
        <color theme="1"/>
        <rFont val="Times New Roman"/>
        <family val="1"/>
        <charset val="186"/>
      </rPr>
      <t xml:space="preserve">  Rekultivuota žemė, naudojama žaliesiems plotams, socialiniams būstams, ekonominei arba kitai paskirčiai, hektarai</t>
    </r>
  </si>
  <si>
    <t>R.B.2.2052  Rekultivuota žemė, naudojama žaliesiems plotams, socialiniams būstams, ekonominei arba kitai paskirčiai, hektarai</t>
  </si>
  <si>
    <t>P.B.2.0114 Atviros erdvės, sukurtos arba atkurtos miestų teritorijose, kvadratiniai metrai</t>
  </si>
  <si>
    <t>101196</t>
  </si>
  <si>
    <t>R.N.2. 5720 Sukurtos arba atkurtos teritorijos, naudojamos ekonominei, rekreacinei ar turizmo paskirčiai, hektarai</t>
  </si>
  <si>
    <t>22,92    (2029)</t>
  </si>
  <si>
    <t>2026 m. I ketv.</t>
  </si>
  <si>
    <t>2029 m. I ketv.</t>
  </si>
  <si>
    <t>2028 m. IV ketv.</t>
  </si>
  <si>
    <r>
      <rPr>
        <b/>
        <sz val="12"/>
        <color theme="1"/>
        <rFont val="Times New Roman"/>
        <family val="1"/>
        <charset val="186"/>
      </rPr>
      <t>P.B.2.0114</t>
    </r>
    <r>
      <rPr>
        <sz val="12"/>
        <color theme="1"/>
        <rFont val="Times New Roman"/>
        <family val="1"/>
        <charset val="186"/>
      </rPr>
      <t xml:space="preserve"> Atviros erdvės, sukurtos arba atkurtos miestų teritorijose, kvadratiniai metrai</t>
    </r>
  </si>
  <si>
    <t xml:space="preserve">PAŽANGOS PRIEMONĖ NR. LT025-07-02-07  "SOCIALINIŲ PASLAUGŲ INFRASTRUKTŪROS PLĖTRA"
</t>
  </si>
  <si>
    <t>85      (2029)</t>
  </si>
  <si>
    <t>715     (2029)</t>
  </si>
  <si>
    <t>22,92 (2029)</t>
  </si>
  <si>
    <t>1.2. Socialinių dirbtuvių asmenims su intelekto ir/ar psichikos negalia įrengimas Biržų r. savivaldybėje</t>
  </si>
  <si>
    <t>VšĮ Biržų parapijos Šv. Vincento Pauliečio globos namai</t>
  </si>
  <si>
    <t>1.3. Socialinės globos namų senatvine demencija sergantiems asmenims ir senyvo amžiaus asmenims su negalia infrastruktūros plėtra Panevėžio mieste</t>
  </si>
  <si>
    <t>15</t>
  </si>
  <si>
    <t>Biržų lopšelis-darželis "Drugelis"</t>
  </si>
  <si>
    <t>Biržų "Saulės" gimnazija, Biržų "Aušros" pagrindinė mokykla, Biržų Kaštonų pagrindinė mokykla</t>
  </si>
  <si>
    <t>0
(2021)</t>
  </si>
  <si>
    <t>0
(2025)</t>
  </si>
  <si>
    <t>79
(2029)</t>
  </si>
  <si>
    <t>2029
(2029)</t>
  </si>
  <si>
    <t>71
(2029)</t>
  </si>
  <si>
    <t>LT025-04-02-09</t>
  </si>
  <si>
    <t>LT025-02-01-10</t>
  </si>
  <si>
    <t>Naujos arba modernizuotos švietimo infrastruktūros naudotojų skaičius per metus | naudotojai per metus</t>
  </si>
  <si>
    <t>Vaikų, pasinaudojusių pavėžėjimo paslaugomis naujai įsigytomis transporto priemonėmis, skaičius per metus | asmenys per metus</t>
  </si>
  <si>
    <t>Biržų "Aušros" pagrinidnė mokykla, Biržų "Atžalyno" pagrinindė mokykla, Biržų Kaštonų pagrindinė mokykla, Biržų r. Vabalninko Balio Sruogos gimnazija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</si>
</sst>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_-;\-* #,##0.00\ _€_-;_-* &quot;-&quot;??\ _€_-;_-@_-"/>
    <numFmt numFmtId="165" formatCode="#,##0.0"/>
    <numFmt numFmtId="166" formatCode="0.0"/>
    <numFmt numFmtId="167" formatCode="#,##0.00_ ;\-#,##0.00\ "/>
    <numFmt numFmtId="168" formatCode="#,##0.000000000"/>
    <numFmt numFmtId="169" formatCode="#,##0.000000000_ ;\-#,##0.000000000\ "/>
  </numFmts>
  <fonts count="15" x14ac:knownFonts="1">
    <font>
      <sz val="11"/>
      <color theme="1"/>
      <name val="Calibri"/>
      <family val="2"/>
      <scheme val="minor"/>
    </font>
    <font>
      <sz val="11"/>
      <color theme="1"/>
      <name val="Calibri"/>
      <family val="2"/>
      <charset val="186"/>
      <scheme val="minor"/>
    </font>
    <font>
      <sz val="11"/>
      <color theme="1"/>
      <name val="Calibri"/>
      <family val="2"/>
      <scheme val="minor"/>
    </font>
    <font>
      <sz val="12"/>
      <color theme="1"/>
      <name val="Times New Roman"/>
      <family val="1"/>
      <charset val="186"/>
    </font>
    <font>
      <b/>
      <sz val="12"/>
      <color theme="1"/>
      <name val="Times New Roman"/>
      <family val="1"/>
      <charset val="186"/>
    </font>
    <font>
      <i/>
      <sz val="12"/>
      <color theme="1"/>
      <name val="Times New Roman"/>
      <family val="1"/>
      <charset val="186"/>
    </font>
    <font>
      <sz val="8"/>
      <name val="Calibri"/>
      <family val="2"/>
      <scheme val="minor"/>
    </font>
    <font>
      <sz val="12"/>
      <name val="Times New Roman"/>
      <family val="1"/>
      <charset val="186"/>
    </font>
    <font>
      <sz val="10"/>
      <color theme="1"/>
      <name val="Times New Roman"/>
      <family val="1"/>
      <charset val="186"/>
    </font>
    <font>
      <b/>
      <sz val="12"/>
      <name val="Times New Roman"/>
      <family val="1"/>
      <charset val="186"/>
    </font>
    <font>
      <b/>
      <sz val="12"/>
      <color rgb="FFC00000"/>
      <name val="Times New Roman"/>
      <family val="1"/>
      <charset val="186"/>
    </font>
    <font>
      <sz val="12"/>
      <color rgb="FFC00000"/>
      <name val="Times New Roman"/>
      <family val="1"/>
      <charset val="186"/>
    </font>
    <font>
      <u/>
      <sz val="12"/>
      <color theme="4" tint="-0.249977111117893"/>
      <name val="Times New Roman"/>
      <family val="1"/>
      <charset val="186"/>
    </font>
    <font>
      <sz val="12"/>
      <color theme="4" tint="-0.249977111117893"/>
      <name val="Times New Roman"/>
      <family val="1"/>
      <charset val="186"/>
    </font>
    <font>
      <sz val="11"/>
      <color theme="1"/>
      <name val="Times New Roman"/>
      <family val="1"/>
      <charset val="186"/>
    </font>
  </fonts>
  <fills count="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s>
  <cellStyleXfs count="2">
    <xf numFmtId="0" fontId="0" fillId="0" borderId="0"/>
    <xf numFmtId="43" fontId="2" fillId="0" borderId="0" applyFont="0" applyFill="0" applyBorder="0" applyAlignment="0" applyProtection="0"/>
  </cellStyleXfs>
  <cellXfs count="258">
    <xf numFmtId="0" fontId="0" fillId="0" borderId="0" xfId="0"/>
    <xf numFmtId="0" fontId="0" fillId="0" borderId="0" xfId="0" applyAlignment="1">
      <alignment wrapText="1"/>
    </xf>
    <xf numFmtId="0" fontId="3" fillId="0" borderId="0" xfId="0" applyFont="1"/>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xf>
    <xf numFmtId="0" fontId="4" fillId="0" borderId="0" xfId="0" applyFont="1" applyAlignment="1">
      <alignment horizontal="center"/>
    </xf>
    <xf numFmtId="0" fontId="4" fillId="0" borderId="0" xfId="0" applyFont="1"/>
    <xf numFmtId="0" fontId="3" fillId="0" borderId="1" xfId="0" applyFont="1" applyBorder="1" applyAlignment="1">
      <alignment horizontal="center" vertical="center"/>
    </xf>
    <xf numFmtId="4" fontId="3" fillId="0" borderId="1" xfId="0" applyNumberFormat="1" applyFont="1" applyBorder="1" applyAlignment="1">
      <alignment horizontal="center" vertical="top"/>
    </xf>
    <xf numFmtId="0" fontId="4" fillId="2" borderId="1" xfId="0" applyFont="1" applyFill="1" applyBorder="1" applyAlignment="1">
      <alignment horizontal="center" vertical="center"/>
    </xf>
    <xf numFmtId="49" fontId="3" fillId="0" borderId="6" xfId="0" applyNumberFormat="1" applyFont="1" applyBorder="1" applyAlignment="1">
      <alignment horizontal="center" vertical="top" wrapText="1"/>
    </xf>
    <xf numFmtId="0" fontId="3" fillId="0" borderId="4" xfId="0" applyFont="1" applyBorder="1" applyAlignment="1">
      <alignment horizontal="center" vertical="center" wrapText="1"/>
    </xf>
    <xf numFmtId="3" fontId="3" fillId="0" borderId="4" xfId="0" applyNumberFormat="1" applyFont="1" applyBorder="1" applyAlignment="1">
      <alignment horizontal="center" vertical="center" wrapText="1"/>
    </xf>
    <xf numFmtId="3" fontId="3" fillId="0" borderId="0" xfId="0" applyNumberFormat="1" applyFont="1" applyAlignment="1">
      <alignment horizontal="center" vertical="center" wrapText="1"/>
    </xf>
    <xf numFmtId="49" fontId="3" fillId="0" borderId="0" xfId="0" applyNumberFormat="1" applyFont="1" applyAlignment="1">
      <alignment horizontal="center" vertical="top" wrapText="1"/>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center" vertical="center" wrapText="1"/>
    </xf>
    <xf numFmtId="0" fontId="3" fillId="0" borderId="0" xfId="0" applyFont="1" applyAlignment="1">
      <alignment vertical="center"/>
    </xf>
    <xf numFmtId="43" fontId="3" fillId="0" borderId="0" xfId="1" applyFont="1" applyBorder="1" applyAlignment="1">
      <alignment vertical="top"/>
    </xf>
    <xf numFmtId="4" fontId="3" fillId="0" borderId="0" xfId="0" applyNumberFormat="1" applyFont="1" applyAlignment="1">
      <alignment vertical="top"/>
    </xf>
    <xf numFmtId="4" fontId="3" fillId="0" borderId="0" xfId="0" applyNumberFormat="1" applyFont="1" applyAlignment="1">
      <alignment horizontal="center" vertical="top"/>
    </xf>
    <xf numFmtId="4" fontId="0" fillId="0" borderId="0" xfId="0" applyNumberFormat="1"/>
    <xf numFmtId="2" fontId="8" fillId="0" borderId="0" xfId="0" applyNumberFormat="1" applyFont="1"/>
    <xf numFmtId="165" fontId="3" fillId="0" borderId="4" xfId="0" applyNumberFormat="1" applyFont="1" applyBorder="1" applyAlignment="1">
      <alignment horizontal="center" vertical="center" wrapText="1"/>
    </xf>
    <xf numFmtId="0" fontId="3" fillId="0" borderId="1" xfId="0" applyFont="1" applyBorder="1" applyAlignment="1">
      <alignment horizontal="left" vertical="top" wrapText="1"/>
    </xf>
    <xf numFmtId="49" fontId="3" fillId="0" borderId="12" xfId="0" applyNumberFormat="1" applyFont="1" applyBorder="1" applyAlignment="1">
      <alignment horizontal="center" vertical="top" wrapText="1"/>
    </xf>
    <xf numFmtId="0" fontId="3" fillId="0" borderId="4" xfId="0" applyFont="1" applyBorder="1" applyAlignment="1">
      <alignment horizontal="center" vertical="top" wrapText="1"/>
    </xf>
    <xf numFmtId="0" fontId="3" fillId="0" borderId="4" xfId="0" applyFont="1" applyBorder="1" applyAlignment="1">
      <alignment horizontal="center" wrapText="1"/>
    </xf>
    <xf numFmtId="3" fontId="3" fillId="0" borderId="4" xfId="0" applyNumberFormat="1" applyFont="1" applyBorder="1" applyAlignment="1">
      <alignment horizontal="center" wrapText="1"/>
    </xf>
    <xf numFmtId="165" fontId="3" fillId="0" borderId="4" xfId="0" applyNumberFormat="1" applyFont="1" applyBorder="1" applyAlignment="1">
      <alignment horizontal="center" wrapText="1"/>
    </xf>
    <xf numFmtId="3" fontId="7" fillId="0" borderId="4" xfId="0" applyNumberFormat="1" applyFont="1" applyBorder="1" applyAlignment="1">
      <alignment horizontal="center" wrapText="1"/>
    </xf>
    <xf numFmtId="0" fontId="7" fillId="0" borderId="4" xfId="0" applyFont="1" applyBorder="1" applyAlignment="1">
      <alignment horizontal="center" wrapText="1"/>
    </xf>
    <xf numFmtId="0" fontId="3" fillId="0" borderId="1" xfId="0" applyFont="1" applyBorder="1" applyAlignment="1">
      <alignment horizontal="left" vertical="top"/>
    </xf>
    <xf numFmtId="3" fontId="3" fillId="0" borderId="10" xfId="0" applyNumberFormat="1" applyFont="1" applyBorder="1" applyAlignment="1">
      <alignment horizontal="center" wrapText="1"/>
    </xf>
    <xf numFmtId="0" fontId="1" fillId="0" borderId="1" xfId="0" applyFont="1" applyBorder="1"/>
    <xf numFmtId="0" fontId="3" fillId="0" borderId="4" xfId="0" applyFont="1" applyBorder="1" applyAlignment="1">
      <alignment vertical="top"/>
    </xf>
    <xf numFmtId="0" fontId="3" fillId="0" borderId="4" xfId="0" applyFont="1" applyBorder="1" applyAlignment="1">
      <alignment vertical="top" wrapText="1"/>
    </xf>
    <xf numFmtId="0" fontId="5" fillId="0" borderId="1" xfId="0" applyFont="1" applyBorder="1" applyAlignment="1">
      <alignment horizontal="center" vertical="center"/>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4" xfId="0" applyFont="1" applyBorder="1" applyAlignment="1">
      <alignment horizontal="left" vertical="top"/>
    </xf>
    <xf numFmtId="0" fontId="3" fillId="0" borderId="1" xfId="0" applyFont="1" applyBorder="1" applyAlignment="1">
      <alignment vertical="top"/>
    </xf>
    <xf numFmtId="166" fontId="3" fillId="0" borderId="4" xfId="0" applyNumberFormat="1" applyFont="1" applyBorder="1" applyAlignment="1">
      <alignment horizontal="center" wrapText="1"/>
    </xf>
    <xf numFmtId="0" fontId="5" fillId="0" borderId="8" xfId="0" applyFont="1" applyBorder="1" applyAlignment="1">
      <alignment horizontal="center" vertical="center"/>
    </xf>
    <xf numFmtId="0" fontId="5" fillId="3" borderId="10"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3" fillId="0" borderId="1" xfId="0" applyFont="1" applyBorder="1" applyAlignment="1">
      <alignment horizontal="center" vertical="top" wrapText="1"/>
    </xf>
    <xf numFmtId="0" fontId="3" fillId="0" borderId="6" xfId="0" applyFont="1" applyBorder="1" applyAlignment="1">
      <alignment vertical="top" wrapText="1"/>
    </xf>
    <xf numFmtId="49" fontId="7" fillId="0" borderId="4" xfId="0" applyNumberFormat="1" applyFont="1" applyBorder="1" applyAlignment="1">
      <alignment horizontal="center" wrapText="1"/>
    </xf>
    <xf numFmtId="49" fontId="3" fillId="0" borderId="4" xfId="0" applyNumberFormat="1" applyFont="1" applyBorder="1" applyAlignment="1">
      <alignment horizontal="center" wrapText="1"/>
    </xf>
    <xf numFmtId="49" fontId="3" fillId="0" borderId="10" xfId="0" applyNumberFormat="1" applyFont="1" applyBorder="1" applyAlignment="1">
      <alignment horizontal="center" wrapText="1"/>
    </xf>
    <xf numFmtId="0" fontId="3" fillId="0" borderId="0" xfId="0" applyFont="1" applyAlignment="1">
      <alignment horizontal="left" vertical="top"/>
    </xf>
    <xf numFmtId="0" fontId="3" fillId="0" borderId="0" xfId="0" applyFont="1" applyAlignment="1">
      <alignment horizontal="left" vertical="top" wrapText="1"/>
    </xf>
    <xf numFmtId="0" fontId="5" fillId="0" borderId="0" xfId="0" applyFont="1" applyAlignment="1">
      <alignment horizontal="center" vertical="center"/>
    </xf>
    <xf numFmtId="0" fontId="5" fillId="3" borderId="8" xfId="0" applyFont="1" applyFill="1" applyBorder="1" applyAlignment="1">
      <alignment horizontal="center" vertical="center"/>
    </xf>
    <xf numFmtId="0" fontId="5" fillId="3" borderId="1" xfId="0" applyFont="1" applyFill="1" applyBorder="1" applyAlignment="1">
      <alignment horizontal="center" vertical="center"/>
    </xf>
    <xf numFmtId="49" fontId="3" fillId="0" borderId="14" xfId="0" applyNumberFormat="1" applyFont="1" applyBorder="1" applyAlignment="1">
      <alignment vertical="top" wrapText="1"/>
    </xf>
    <xf numFmtId="49" fontId="3" fillId="0" borderId="0" xfId="0" applyNumberFormat="1" applyFont="1" applyAlignment="1">
      <alignment vertical="top" wrapText="1"/>
    </xf>
    <xf numFmtId="3" fontId="3" fillId="0" borderId="4" xfId="0" applyNumberFormat="1" applyFont="1" applyBorder="1" applyAlignment="1">
      <alignment horizontal="center" vertical="top" wrapText="1"/>
    </xf>
    <xf numFmtId="3" fontId="3" fillId="0" borderId="6" xfId="0" applyNumberFormat="1" applyFont="1" applyBorder="1" applyAlignment="1">
      <alignment horizontal="center" vertical="top" wrapText="1"/>
    </xf>
    <xf numFmtId="49" fontId="3" fillId="0" borderId="1" xfId="0" applyNumberFormat="1" applyFont="1" applyBorder="1" applyAlignment="1">
      <alignment horizontal="center" vertical="top" wrapText="1"/>
    </xf>
    <xf numFmtId="43" fontId="4" fillId="0" borderId="1" xfId="0" applyNumberFormat="1" applyFont="1" applyBorder="1"/>
    <xf numFmtId="167" fontId="4" fillId="0" borderId="1" xfId="0" applyNumberFormat="1" applyFont="1" applyBorder="1"/>
    <xf numFmtId="0" fontId="3" fillId="0" borderId="0" xfId="0" applyFont="1" applyAlignment="1">
      <alignment horizontal="center" vertical="top"/>
    </xf>
    <xf numFmtId="3" fontId="3" fillId="0" borderId="1" xfId="0" applyNumberFormat="1" applyFont="1" applyBorder="1" applyAlignment="1">
      <alignment horizontal="center" vertical="top" wrapText="1"/>
    </xf>
    <xf numFmtId="49" fontId="3" fillId="0" borderId="4" xfId="0" applyNumberFormat="1" applyFont="1" applyBorder="1" applyAlignment="1">
      <alignment horizontal="center" vertical="top"/>
    </xf>
    <xf numFmtId="167" fontId="4" fillId="0" borderId="1" xfId="0" applyNumberFormat="1" applyFont="1" applyBorder="1" applyAlignment="1">
      <alignment horizontal="center" vertical="top"/>
    </xf>
    <xf numFmtId="0" fontId="3" fillId="0" borderId="6" xfId="0" applyFont="1" applyBorder="1" applyAlignment="1">
      <alignment horizontal="center" vertical="top" wrapText="1"/>
    </xf>
    <xf numFmtId="2" fontId="3" fillId="0" borderId="0" xfId="0" applyNumberFormat="1" applyFont="1" applyAlignment="1">
      <alignment horizontal="center" vertical="top"/>
    </xf>
    <xf numFmtId="166" fontId="3" fillId="0" borderId="6" xfId="0" applyNumberFormat="1" applyFont="1" applyBorder="1" applyAlignment="1">
      <alignment horizontal="center" vertical="top" wrapText="1"/>
    </xf>
    <xf numFmtId="43" fontId="4" fillId="0" borderId="1" xfId="0" applyNumberFormat="1" applyFont="1" applyBorder="1" applyAlignment="1">
      <alignment horizontal="center"/>
    </xf>
    <xf numFmtId="167" fontId="4" fillId="0" borderId="1" xfId="0" applyNumberFormat="1" applyFont="1" applyBorder="1" applyAlignment="1">
      <alignment horizontal="center"/>
    </xf>
    <xf numFmtId="43" fontId="3" fillId="0" borderId="0" xfId="1" applyFont="1" applyBorder="1" applyAlignment="1">
      <alignment horizontal="center" vertical="top"/>
    </xf>
    <xf numFmtId="43" fontId="4" fillId="0" borderId="1" xfId="0" applyNumberFormat="1" applyFont="1" applyBorder="1" applyAlignment="1">
      <alignment horizontal="center" vertical="top"/>
    </xf>
    <xf numFmtId="4" fontId="3" fillId="0" borderId="4" xfId="0" applyNumberFormat="1" applyFont="1" applyBorder="1" applyAlignment="1">
      <alignment horizontal="center" vertical="center" wrapText="1"/>
    </xf>
    <xf numFmtId="3" fontId="3" fillId="0" borderId="1" xfId="0" applyNumberFormat="1" applyFont="1" applyBorder="1" applyAlignment="1">
      <alignment horizontal="center" vertical="top"/>
    </xf>
    <xf numFmtId="0" fontId="3" fillId="0" borderId="5" xfId="0" applyFont="1" applyBorder="1" applyAlignment="1">
      <alignment horizontal="left" vertical="top" wrapText="1"/>
    </xf>
    <xf numFmtId="0" fontId="3" fillId="0" borderId="9" xfId="0" applyFont="1" applyBorder="1" applyAlignment="1">
      <alignment vertical="top"/>
    </xf>
    <xf numFmtId="49" fontId="3" fillId="0" borderId="5" xfId="0" applyNumberFormat="1" applyFont="1" applyBorder="1" applyAlignment="1">
      <alignment horizontal="center" vertical="top" wrapText="1"/>
    </xf>
    <xf numFmtId="0" fontId="3" fillId="0" borderId="5" xfId="0" applyFont="1" applyBorder="1" applyAlignment="1">
      <alignment horizontal="center" wrapText="1"/>
    </xf>
    <xf numFmtId="166" fontId="3" fillId="0" borderId="5" xfId="0" applyNumberFormat="1" applyFont="1" applyBorder="1" applyAlignment="1">
      <alignment horizontal="center" wrapText="1"/>
    </xf>
    <xf numFmtId="0" fontId="3" fillId="0" borderId="6" xfId="0" applyFont="1" applyBorder="1" applyAlignment="1">
      <alignment horizontal="left" vertical="top"/>
    </xf>
    <xf numFmtId="0" fontId="5" fillId="3" borderId="6" xfId="0" applyFont="1" applyFill="1" applyBorder="1" applyAlignment="1">
      <alignment horizontal="center" vertical="center"/>
    </xf>
    <xf numFmtId="0" fontId="4" fillId="0" borderId="0" xfId="0" applyFont="1" applyAlignment="1">
      <alignment horizontal="right"/>
    </xf>
    <xf numFmtId="167" fontId="4" fillId="0" borderId="0" xfId="0" applyNumberFormat="1" applyFont="1" applyAlignment="1">
      <alignment horizontal="center"/>
    </xf>
    <xf numFmtId="0" fontId="0" fillId="0" borderId="0" xfId="0" applyAlignment="1">
      <alignment horizontal="center"/>
    </xf>
    <xf numFmtId="0" fontId="3" fillId="0" borderId="0" xfId="0" applyFont="1" applyAlignment="1">
      <alignment horizontal="left"/>
    </xf>
    <xf numFmtId="43" fontId="4" fillId="0" borderId="0" xfId="0" applyNumberFormat="1" applyFont="1"/>
    <xf numFmtId="167" fontId="4" fillId="0" borderId="0" xfId="0" applyNumberFormat="1" applyFont="1"/>
    <xf numFmtId="167" fontId="4" fillId="0" borderId="0" xfId="0" applyNumberFormat="1" applyFont="1" applyAlignment="1">
      <alignment horizontal="center" vertical="top"/>
    </xf>
    <xf numFmtId="0" fontId="5" fillId="3" borderId="12" xfId="0" applyFont="1" applyFill="1" applyBorder="1" applyAlignment="1">
      <alignment horizontal="center" vertical="center"/>
    </xf>
    <xf numFmtId="0" fontId="3" fillId="0" borderId="8" xfId="0" applyFont="1" applyBorder="1" applyAlignment="1">
      <alignment horizontal="center" vertical="top" wrapText="1"/>
    </xf>
    <xf numFmtId="4" fontId="0" fillId="0" borderId="0" xfId="0" applyNumberFormat="1" applyAlignment="1">
      <alignment horizontal="center" vertical="center"/>
    </xf>
    <xf numFmtId="2" fontId="4" fillId="0" borderId="1" xfId="0" applyNumberFormat="1" applyFont="1" applyBorder="1" applyAlignment="1">
      <alignment horizontal="center" vertical="top"/>
    </xf>
    <xf numFmtId="164" fontId="0" fillId="0" borderId="0" xfId="0" applyNumberFormat="1"/>
    <xf numFmtId="4" fontId="7" fillId="0" borderId="1" xfId="0" applyNumberFormat="1" applyFont="1" applyBorder="1" applyAlignment="1">
      <alignment horizontal="center" vertical="top"/>
    </xf>
    <xf numFmtId="0" fontId="14" fillId="0" borderId="1" xfId="0" applyFont="1" applyBorder="1" applyAlignment="1">
      <alignment vertical="top" wrapText="1"/>
    </xf>
    <xf numFmtId="0" fontId="3" fillId="0" borderId="1" xfId="0" applyFont="1" applyBorder="1" applyAlignment="1">
      <alignment horizontal="left" vertical="center" wrapText="1"/>
    </xf>
    <xf numFmtId="4" fontId="3" fillId="0" borderId="4" xfId="0" applyNumberFormat="1" applyFont="1" applyBorder="1" applyAlignment="1">
      <alignment horizontal="center" vertical="top" wrapText="1"/>
    </xf>
    <xf numFmtId="4" fontId="3" fillId="0" borderId="1" xfId="0" applyNumberFormat="1" applyFont="1" applyBorder="1" applyAlignment="1">
      <alignment horizontal="center" vertical="top" wrapText="1"/>
    </xf>
    <xf numFmtId="4" fontId="3" fillId="0" borderId="1" xfId="0" applyNumberFormat="1" applyFont="1" applyBorder="1" applyAlignment="1">
      <alignment horizontal="left" vertical="top" wrapText="1"/>
    </xf>
    <xf numFmtId="0" fontId="14" fillId="0" borderId="1" xfId="0" applyFont="1" applyBorder="1" applyAlignment="1">
      <alignment horizontal="center" vertical="top"/>
    </xf>
    <xf numFmtId="0" fontId="3" fillId="0" borderId="14" xfId="0" applyFont="1" applyBorder="1" applyAlignment="1">
      <alignment horizontal="center" vertical="top" wrapText="1"/>
    </xf>
    <xf numFmtId="0" fontId="3" fillId="0" borderId="0" xfId="0" applyFont="1" applyAlignment="1">
      <alignment horizontal="center" vertical="top" wrapText="1"/>
    </xf>
    <xf numFmtId="0" fontId="3" fillId="0" borderId="6" xfId="0" applyFont="1" applyBorder="1" applyAlignment="1">
      <alignment horizontal="left" vertical="top" wrapText="1"/>
    </xf>
    <xf numFmtId="168" fontId="0" fillId="0" borderId="0" xfId="0" applyNumberFormat="1"/>
    <xf numFmtId="169" fontId="0" fillId="0" borderId="0" xfId="0" applyNumberFormat="1"/>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3" fillId="0" borderId="10" xfId="0" applyFont="1" applyBorder="1" applyAlignment="1">
      <alignment horizontal="center" vertical="center" wrapText="1"/>
    </xf>
    <xf numFmtId="4" fontId="3" fillId="0" borderId="10" xfId="0" applyNumberFormat="1" applyFont="1" applyBorder="1" applyAlignment="1">
      <alignment horizontal="center" wrapText="1"/>
    </xf>
    <xf numFmtId="165" fontId="3" fillId="0" borderId="10" xfId="0" applyNumberFormat="1" applyFont="1" applyBorder="1" applyAlignment="1">
      <alignment horizontal="center" wrapText="1"/>
    </xf>
    <xf numFmtId="43" fontId="9" fillId="0" borderId="1" xfId="1" applyFont="1" applyFill="1" applyBorder="1" applyAlignment="1">
      <alignment vertical="center"/>
    </xf>
    <xf numFmtId="165" fontId="3" fillId="0" borderId="4" xfId="0" applyNumberFormat="1" applyFont="1" applyBorder="1" applyAlignment="1">
      <alignment horizontal="center" vertical="top" wrapText="1"/>
    </xf>
    <xf numFmtId="1" fontId="3" fillId="0" borderId="4" xfId="0" applyNumberFormat="1" applyFont="1" applyBorder="1" applyAlignment="1">
      <alignment horizontal="center" vertical="top" wrapText="1"/>
    </xf>
    <xf numFmtId="0" fontId="3" fillId="0" borderId="4" xfId="0" applyFont="1" applyBorder="1" applyAlignment="1">
      <alignment horizontal="left" vertical="top" wrapText="1"/>
    </xf>
    <xf numFmtId="0" fontId="4" fillId="0" borderId="0" xfId="0" applyFont="1" applyAlignment="1">
      <alignment horizontal="center" vertical="center"/>
    </xf>
    <xf numFmtId="0" fontId="4" fillId="0" borderId="3" xfId="0" applyFont="1" applyBorder="1" applyAlignment="1">
      <alignment horizontal="left"/>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4" xfId="0" applyFont="1" applyBorder="1" applyAlignment="1">
      <alignment horizontal="left" vertical="top"/>
    </xf>
    <xf numFmtId="0" fontId="5" fillId="0" borderId="4" xfId="0" applyFont="1" applyBorder="1" applyAlignment="1">
      <alignment horizontal="center" vertical="center"/>
    </xf>
    <xf numFmtId="0" fontId="3" fillId="0" borderId="5" xfId="0" applyFont="1" applyBorder="1" applyAlignment="1">
      <alignment horizontal="left" vertical="top" wrapText="1"/>
    </xf>
    <xf numFmtId="0" fontId="3" fillId="0" borderId="4" xfId="0" applyFont="1" applyBorder="1" applyAlignment="1">
      <alignment horizontal="center" vertical="top"/>
    </xf>
    <xf numFmtId="0" fontId="5" fillId="3" borderId="4" xfId="0" applyFont="1" applyFill="1" applyBorder="1" applyAlignment="1">
      <alignment horizontal="center" vertical="center"/>
    </xf>
    <xf numFmtId="0" fontId="3" fillId="0" borderId="9" xfId="0" applyFont="1" applyBorder="1" applyAlignment="1">
      <alignment horizontal="left" vertical="top" wrapText="1"/>
    </xf>
    <xf numFmtId="0" fontId="3" fillId="0" borderId="2" xfId="0" applyFont="1" applyBorder="1" applyAlignment="1">
      <alignment horizontal="left" vertical="top" wrapText="1"/>
    </xf>
    <xf numFmtId="0" fontId="5" fillId="0" borderId="10" xfId="0" applyFont="1" applyBorder="1" applyAlignment="1">
      <alignment horizontal="center" vertical="center"/>
    </xf>
    <xf numFmtId="0" fontId="3" fillId="0" borderId="10" xfId="0" applyFont="1" applyBorder="1" applyAlignment="1">
      <alignment horizontal="left" vertical="top" wrapText="1"/>
    </xf>
    <xf numFmtId="0" fontId="3" fillId="0" borderId="1" xfId="0" applyFont="1" applyBorder="1" applyAlignment="1">
      <alignment horizontal="left" vertical="top" wrapText="1"/>
    </xf>
    <xf numFmtId="0" fontId="8" fillId="0" borderId="0" xfId="0" applyFont="1" applyAlignment="1">
      <alignment horizontal="left" vertical="top" wrapText="1"/>
    </xf>
    <xf numFmtId="0" fontId="3" fillId="0" borderId="1" xfId="0" applyFont="1" applyBorder="1" applyAlignment="1">
      <alignment horizontal="left" vertical="top"/>
    </xf>
    <xf numFmtId="0" fontId="5" fillId="3" borderId="6" xfId="0" applyFont="1" applyFill="1" applyBorder="1" applyAlignment="1">
      <alignment horizontal="center" vertical="center"/>
    </xf>
    <xf numFmtId="0" fontId="3" fillId="0" borderId="6"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wrapText="1"/>
    </xf>
    <xf numFmtId="0" fontId="4" fillId="0" borderId="1" xfId="0" applyFont="1" applyBorder="1" applyAlignment="1">
      <alignment horizontal="right"/>
    </xf>
    <xf numFmtId="0" fontId="4" fillId="0" borderId="0" xfId="0" applyFont="1" applyAlignment="1">
      <alignment horizontal="center"/>
    </xf>
    <xf numFmtId="4" fontId="3" fillId="0" borderId="4" xfId="0" applyNumberFormat="1" applyFont="1" applyBorder="1" applyAlignment="1">
      <alignment horizontal="center" vertical="top"/>
    </xf>
    <xf numFmtId="4" fontId="3" fillId="0" borderId="6" xfId="0" applyNumberFormat="1" applyFont="1" applyBorder="1" applyAlignment="1">
      <alignment horizontal="center" vertical="top"/>
    </xf>
    <xf numFmtId="4" fontId="3" fillId="0" borderId="4" xfId="0" applyNumberFormat="1" applyFont="1" applyBorder="1" applyAlignment="1">
      <alignment horizontal="center" vertical="top" wrapText="1"/>
    </xf>
    <xf numFmtId="4" fontId="3" fillId="0" borderId="5" xfId="0" applyNumberFormat="1"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3" borderId="4"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0" borderId="1" xfId="0" applyFont="1" applyBorder="1" applyAlignment="1">
      <alignment horizontal="left" wrapText="1"/>
    </xf>
    <xf numFmtId="4" fontId="3" fillId="0" borderId="1" xfId="0" applyNumberFormat="1" applyFont="1" applyBorder="1" applyAlignment="1">
      <alignment horizontal="center" vertical="top"/>
    </xf>
    <xf numFmtId="0" fontId="4" fillId="0" borderId="1" xfId="0" applyFont="1" applyBorder="1" applyAlignment="1">
      <alignment horizontal="left" wrapText="1"/>
    </xf>
    <xf numFmtId="4" fontId="4" fillId="0" borderId="1" xfId="0" applyNumberFormat="1" applyFont="1" applyBorder="1" applyAlignment="1">
      <alignment horizontal="center" vertical="top"/>
    </xf>
    <xf numFmtId="0" fontId="0" fillId="0" borderId="1" xfId="0" applyBorder="1" applyAlignment="1">
      <alignment horizontal="center"/>
    </xf>
    <xf numFmtId="0" fontId="3" fillId="2" borderId="1" xfId="0" applyFont="1" applyFill="1" applyBorder="1" applyAlignment="1">
      <alignment horizontal="center" vertical="center"/>
    </xf>
    <xf numFmtId="3" fontId="3" fillId="0" borderId="4" xfId="0" applyNumberFormat="1" applyFont="1" applyBorder="1" applyAlignment="1">
      <alignment horizontal="center" vertical="center" wrapText="1"/>
    </xf>
    <xf numFmtId="0" fontId="3" fillId="0" borderId="4" xfId="0" applyFont="1" applyBorder="1" applyAlignment="1">
      <alignment horizontal="center" vertical="center"/>
    </xf>
    <xf numFmtId="3" fontId="3" fillId="0" borderId="4" xfId="0" applyNumberFormat="1"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3" xfId="0" applyFont="1" applyBorder="1" applyAlignment="1">
      <alignment horizontal="left" vertical="top"/>
    </xf>
    <xf numFmtId="0" fontId="3" fillId="0" borderId="1" xfId="0" applyFont="1" applyBorder="1" applyAlignment="1">
      <alignment horizontal="center" vertical="center"/>
    </xf>
    <xf numFmtId="4" fontId="7" fillId="0" borderId="4" xfId="0" applyNumberFormat="1" applyFont="1" applyBorder="1" applyAlignment="1">
      <alignment horizontal="center" vertical="top" wrapText="1"/>
    </xf>
    <xf numFmtId="4" fontId="7" fillId="0" borderId="5" xfId="0" applyNumberFormat="1" applyFont="1" applyBorder="1" applyAlignment="1">
      <alignment horizontal="center" vertical="top" wrapText="1"/>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2"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4" fontId="7" fillId="0" borderId="6" xfId="0" applyNumberFormat="1" applyFont="1" applyBorder="1" applyAlignment="1">
      <alignment horizontal="center" vertical="top" wrapText="1"/>
    </xf>
    <xf numFmtId="49" fontId="3" fillId="0" borderId="11" xfId="0" applyNumberFormat="1" applyFont="1" applyBorder="1" applyAlignment="1">
      <alignment horizontal="center" vertical="top" wrapText="1"/>
    </xf>
    <xf numFmtId="49" fontId="3" fillId="0" borderId="3" xfId="0" applyNumberFormat="1" applyFont="1" applyBorder="1" applyAlignment="1">
      <alignment horizontal="center" vertical="top" wrapText="1"/>
    </xf>
    <xf numFmtId="49" fontId="3" fillId="0" borderId="12" xfId="0" applyNumberFormat="1" applyFont="1" applyBorder="1" applyAlignment="1">
      <alignment horizontal="center" vertical="top" wrapText="1"/>
    </xf>
    <xf numFmtId="0" fontId="4" fillId="2" borderId="1" xfId="0" applyFont="1" applyFill="1" applyBorder="1" applyAlignment="1">
      <alignment horizontal="center"/>
    </xf>
    <xf numFmtId="0" fontId="3" fillId="2" borderId="1" xfId="0" applyFont="1" applyFill="1" applyBorder="1" applyAlignment="1">
      <alignment horizontal="center"/>
    </xf>
    <xf numFmtId="0" fontId="3" fillId="0" borderId="4" xfId="0" applyFont="1" applyBorder="1" applyAlignment="1">
      <alignment vertical="top"/>
    </xf>
    <xf numFmtId="0" fontId="3" fillId="0" borderId="6"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 fillId="0" borderId="12" xfId="0" applyFont="1" applyBorder="1" applyAlignment="1">
      <alignment vertical="top"/>
    </xf>
    <xf numFmtId="0" fontId="3" fillId="0" borderId="9" xfId="0" applyFont="1" applyBorder="1" applyAlignment="1">
      <alignment vertical="top" wrapText="1"/>
    </xf>
    <xf numFmtId="0" fontId="3" fillId="0" borderId="13"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3" xfId="0" applyFont="1" applyBorder="1" applyAlignment="1">
      <alignment vertical="top" wrapText="1"/>
    </xf>
    <xf numFmtId="0" fontId="3" fillId="0" borderId="12" xfId="0" applyFont="1" applyBorder="1" applyAlignment="1">
      <alignment vertical="top" wrapText="1"/>
    </xf>
    <xf numFmtId="0" fontId="3" fillId="0" borderId="1" xfId="0" applyFont="1" applyBorder="1" applyAlignment="1">
      <alignment vertical="top"/>
    </xf>
    <xf numFmtId="0" fontId="3" fillId="0" borderId="1" xfId="0" applyFont="1" applyBorder="1" applyAlignment="1">
      <alignment vertical="top" wrapText="1"/>
    </xf>
    <xf numFmtId="0" fontId="3" fillId="3" borderId="5" xfId="0" applyFont="1" applyFill="1" applyBorder="1" applyAlignment="1">
      <alignment horizontal="center" vertical="top"/>
    </xf>
    <xf numFmtId="0" fontId="3" fillId="3" borderId="6" xfId="0" applyFont="1" applyFill="1" applyBorder="1" applyAlignment="1">
      <alignment horizontal="center" vertical="top"/>
    </xf>
    <xf numFmtId="4" fontId="3" fillId="0" borderId="5" xfId="0" applyNumberFormat="1"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43" fontId="3" fillId="0" borderId="4" xfId="1" applyFont="1" applyBorder="1" applyAlignment="1">
      <alignment horizontal="center" vertical="top"/>
    </xf>
    <xf numFmtId="43" fontId="3" fillId="0" borderId="5" xfId="1" applyFont="1" applyBorder="1" applyAlignment="1">
      <alignment horizontal="center" vertical="top"/>
    </xf>
    <xf numFmtId="43" fontId="3" fillId="0" borderId="6" xfId="1" applyFont="1" applyBorder="1" applyAlignment="1">
      <alignment horizontal="center" vertical="top"/>
    </xf>
    <xf numFmtId="2" fontId="3" fillId="0" borderId="5" xfId="0" applyNumberFormat="1" applyFont="1" applyBorder="1" applyAlignment="1">
      <alignment horizontal="center" vertical="top"/>
    </xf>
    <xf numFmtId="2" fontId="3" fillId="0" borderId="6" xfId="0" applyNumberFormat="1" applyFont="1" applyBorder="1" applyAlignment="1">
      <alignment horizontal="center" vertical="top"/>
    </xf>
    <xf numFmtId="0" fontId="3" fillId="3" borderId="4" xfId="0" applyFont="1" applyFill="1" applyBorder="1" applyAlignment="1">
      <alignment horizontal="center" vertical="top"/>
    </xf>
    <xf numFmtId="43" fontId="3" fillId="0" borderId="4" xfId="1" applyFont="1" applyFill="1" applyBorder="1" applyAlignment="1">
      <alignment horizontal="center" vertical="top"/>
    </xf>
    <xf numFmtId="43" fontId="3" fillId="0" borderId="5" xfId="1" applyFont="1" applyFill="1" applyBorder="1" applyAlignment="1">
      <alignment horizontal="center" vertical="top"/>
    </xf>
    <xf numFmtId="43" fontId="3" fillId="0" borderId="6" xfId="1" applyFont="1" applyFill="1" applyBorder="1" applyAlignment="1">
      <alignment horizontal="center" vertical="top"/>
    </xf>
    <xf numFmtId="2" fontId="3" fillId="0" borderId="4" xfId="0" applyNumberFormat="1" applyFont="1" applyBorder="1" applyAlignment="1">
      <alignment horizontal="center" vertical="top"/>
    </xf>
    <xf numFmtId="0" fontId="4" fillId="0" borderId="1" xfId="0" applyFont="1" applyBorder="1" applyAlignment="1">
      <alignment horizontal="center" vertical="top"/>
    </xf>
    <xf numFmtId="0" fontId="3" fillId="0" borderId="1" xfId="0" applyFont="1" applyBorder="1" applyAlignment="1">
      <alignment horizontal="center" vertical="top"/>
    </xf>
    <xf numFmtId="2" fontId="3" fillId="0" borderId="1" xfId="0" applyNumberFormat="1" applyFont="1" applyBorder="1" applyAlignment="1">
      <alignment horizontal="center" vertical="top"/>
    </xf>
    <xf numFmtId="2" fontId="4" fillId="0" borderId="1" xfId="0" applyNumberFormat="1" applyFont="1" applyBorder="1" applyAlignment="1">
      <alignment horizontal="center" vertical="top"/>
    </xf>
    <xf numFmtId="0" fontId="4" fillId="0" borderId="1" xfId="0" applyFont="1" applyBorder="1" applyAlignment="1">
      <alignment horizontal="left" vertical="top" wrapText="1"/>
    </xf>
    <xf numFmtId="0" fontId="3" fillId="0" borderId="1" xfId="0" applyFont="1" applyBorder="1" applyAlignment="1">
      <alignment horizontal="center" vertical="top" wrapText="1"/>
    </xf>
    <xf numFmtId="4" fontId="3" fillId="0" borderId="1" xfId="0" applyNumberFormat="1" applyFont="1" applyBorder="1" applyAlignment="1">
      <alignment horizontal="center" vertical="top" wrapText="1"/>
    </xf>
    <xf numFmtId="43" fontId="7" fillId="0" borderId="4" xfId="1" applyFont="1" applyFill="1" applyBorder="1" applyAlignment="1">
      <alignment horizontal="center" vertical="top"/>
    </xf>
    <xf numFmtId="43" fontId="7" fillId="0" borderId="6" xfId="1" applyFont="1" applyFill="1" applyBorder="1" applyAlignment="1">
      <alignment horizontal="center" vertical="top"/>
    </xf>
    <xf numFmtId="2" fontId="7" fillId="0" borderId="4" xfId="0" applyNumberFormat="1" applyFont="1" applyBorder="1" applyAlignment="1">
      <alignment horizontal="center" vertical="top"/>
    </xf>
    <xf numFmtId="2" fontId="7" fillId="0" borderId="6" xfId="0" applyNumberFormat="1" applyFont="1" applyBorder="1" applyAlignment="1">
      <alignment horizontal="center" vertical="top"/>
    </xf>
    <xf numFmtId="4" fontId="7" fillId="0" borderId="4" xfId="0" applyNumberFormat="1" applyFont="1" applyBorder="1" applyAlignment="1">
      <alignment horizontal="center" vertical="top"/>
    </xf>
    <xf numFmtId="4" fontId="7" fillId="0" borderId="6" xfId="0" applyNumberFormat="1" applyFont="1" applyBorder="1" applyAlignment="1">
      <alignment horizontal="center" vertical="top"/>
    </xf>
    <xf numFmtId="2" fontId="3" fillId="0" borderId="1" xfId="0" applyNumberFormat="1" applyFont="1" applyBorder="1" applyAlignment="1">
      <alignment horizontal="center" vertical="top" wrapText="1"/>
    </xf>
    <xf numFmtId="0" fontId="3" fillId="0" borderId="2" xfId="0" applyFont="1" applyBorder="1" applyAlignment="1">
      <alignment horizontal="center" vertical="top" wrapText="1"/>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3" borderId="6" xfId="0" applyFont="1" applyFill="1" applyBorder="1" applyAlignment="1">
      <alignment horizontal="center" vertical="top" wrapText="1"/>
    </xf>
    <xf numFmtId="0" fontId="4" fillId="0" borderId="0" xfId="0" applyFont="1" applyAlignment="1">
      <alignment horizontal="center" wrapText="1"/>
    </xf>
    <xf numFmtId="0" fontId="9" fillId="0" borderId="0" xfId="0" applyFont="1" applyAlignment="1">
      <alignment horizontal="center"/>
    </xf>
    <xf numFmtId="0" fontId="3" fillId="3" borderId="4" xfId="0" applyFont="1" applyFill="1" applyBorder="1" applyAlignment="1">
      <alignment horizontal="left" vertical="top" wrapText="1"/>
    </xf>
    <xf numFmtId="0" fontId="3" fillId="3" borderId="5" xfId="0" applyFont="1" applyFill="1" applyBorder="1" applyAlignment="1">
      <alignment horizontal="left" vertical="top" wrapText="1"/>
    </xf>
    <xf numFmtId="0" fontId="7" fillId="0" borderId="2"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 xfId="0" applyFont="1" applyBorder="1" applyAlignment="1">
      <alignment horizontal="left" vertical="top" wrapText="1"/>
    </xf>
    <xf numFmtId="0" fontId="9" fillId="0" borderId="0" xfId="0" applyFont="1" applyAlignment="1">
      <alignment horizontal="center" wrapText="1"/>
    </xf>
    <xf numFmtId="49" fontId="3" fillId="0" borderId="5" xfId="0" applyNumberFormat="1" applyFont="1" applyBorder="1" applyAlignment="1">
      <alignment horizontal="center" vertical="top" wrapText="1"/>
    </xf>
    <xf numFmtId="49" fontId="3" fillId="0" borderId="6" xfId="0" applyNumberFormat="1" applyFont="1" applyBorder="1" applyAlignment="1">
      <alignment horizontal="center" vertical="top" wrapText="1"/>
    </xf>
    <xf numFmtId="4" fontId="3" fillId="0" borderId="6" xfId="0" applyNumberFormat="1" applyFont="1" applyBorder="1" applyAlignment="1">
      <alignment horizontal="center" vertical="top" wrapText="1"/>
    </xf>
    <xf numFmtId="0" fontId="0" fillId="0" borderId="4" xfId="0"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0" fontId="11" fillId="0" borderId="1" xfId="0" applyFont="1" applyBorder="1" applyAlignment="1">
      <alignment horizontal="left" vertical="top" wrapText="1"/>
    </xf>
    <xf numFmtId="0" fontId="11" fillId="0" borderId="2" xfId="0" applyFont="1" applyBorder="1" applyAlignment="1">
      <alignment horizontal="left" vertical="top"/>
    </xf>
    <xf numFmtId="0" fontId="11" fillId="0" borderId="7" xfId="0" applyFont="1" applyBorder="1" applyAlignment="1">
      <alignment horizontal="left" vertical="top"/>
    </xf>
    <xf numFmtId="0" fontId="11" fillId="0" borderId="8" xfId="0" applyFont="1" applyBorder="1" applyAlignment="1">
      <alignment horizontal="left" vertical="top"/>
    </xf>
  </cellXfs>
  <cellStyles count="2">
    <cellStyle name="Įprastas" xfId="0" builtinId="0"/>
    <cellStyle name="Kablelis"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K102"/>
  <sheetViews>
    <sheetView zoomScaleNormal="100" zoomScaleSheetLayoutView="70" workbookViewId="0">
      <pane xSplit="12" ySplit="8" topLeftCell="M84" activePane="bottomRight" state="frozen"/>
      <selection pane="topRight" activeCell="M1" sqref="M1"/>
      <selection pane="bottomLeft" activeCell="A9" sqref="A9"/>
      <selection pane="bottomRight" activeCell="S91" sqref="S91"/>
    </sheetView>
  </sheetViews>
  <sheetFormatPr defaultRowHeight="15" x14ac:dyDescent="0.25"/>
  <cols>
    <col min="1" max="1" width="4" customWidth="1"/>
    <col min="2" max="2" width="6.28515625" customWidth="1"/>
    <col min="3" max="3" width="17.28515625" customWidth="1"/>
    <col min="4" max="4" width="16.140625" customWidth="1"/>
    <col min="5" max="5" width="14.42578125" customWidth="1"/>
    <col min="6" max="6" width="33.42578125" customWidth="1"/>
    <col min="7" max="7" width="10" customWidth="1"/>
    <col min="8" max="8" width="10.7109375" customWidth="1"/>
    <col min="9" max="9" width="11" customWidth="1"/>
    <col min="10" max="10" width="27.85546875" customWidth="1"/>
    <col min="11" max="11" width="69" customWidth="1"/>
  </cols>
  <sheetData>
    <row r="2" spans="2:11" ht="14.45" customHeight="1" x14ac:dyDescent="0.25">
      <c r="B2" s="120" t="s">
        <v>0</v>
      </c>
      <c r="C2" s="120"/>
      <c r="D2" s="120"/>
      <c r="E2" s="120"/>
      <c r="F2" s="120"/>
      <c r="G2" s="120"/>
      <c r="H2" s="120"/>
      <c r="I2" s="120"/>
      <c r="J2" s="120"/>
      <c r="K2" s="120"/>
    </row>
    <row r="3" spans="2:11" ht="18.600000000000001" customHeight="1" x14ac:dyDescent="0.25">
      <c r="B3" s="120" t="s">
        <v>1</v>
      </c>
      <c r="C3" s="120"/>
      <c r="D3" s="120"/>
      <c r="E3" s="120"/>
      <c r="F3" s="120"/>
      <c r="G3" s="120"/>
      <c r="H3" s="120"/>
      <c r="I3" s="120"/>
      <c r="J3" s="120"/>
      <c r="K3" s="120"/>
    </row>
    <row r="5" spans="2:11" ht="15.75" x14ac:dyDescent="0.25">
      <c r="B5" s="121" t="s">
        <v>2</v>
      </c>
      <c r="C5" s="121"/>
      <c r="D5" s="121"/>
      <c r="E5" s="121"/>
    </row>
    <row r="6" spans="2:11" ht="27.6" customHeight="1" x14ac:dyDescent="0.25">
      <c r="B6" s="122" t="s">
        <v>3</v>
      </c>
      <c r="C6" s="122" t="s">
        <v>4</v>
      </c>
      <c r="D6" s="122"/>
      <c r="E6" s="122" t="s">
        <v>5</v>
      </c>
      <c r="F6" s="123" t="s">
        <v>6</v>
      </c>
      <c r="G6" s="123"/>
      <c r="H6" s="123"/>
      <c r="I6" s="123"/>
      <c r="J6" s="122" t="s">
        <v>7</v>
      </c>
      <c r="K6" s="122" t="s">
        <v>8</v>
      </c>
    </row>
    <row r="7" spans="2:11" ht="64.150000000000006" customHeight="1" x14ac:dyDescent="0.25">
      <c r="B7" s="122"/>
      <c r="C7" s="3" t="s">
        <v>9</v>
      </c>
      <c r="D7" s="3" t="s">
        <v>10</v>
      </c>
      <c r="E7" s="122"/>
      <c r="F7" s="3" t="s">
        <v>11</v>
      </c>
      <c r="G7" s="3" t="s">
        <v>12</v>
      </c>
      <c r="H7" s="3" t="s">
        <v>13</v>
      </c>
      <c r="I7" s="3" t="s">
        <v>14</v>
      </c>
      <c r="J7" s="122"/>
      <c r="K7" s="122"/>
    </row>
    <row r="8" spans="2:11" ht="15.75" x14ac:dyDescent="0.25">
      <c r="B8" s="4">
        <v>1</v>
      </c>
      <c r="C8" s="4">
        <v>2</v>
      </c>
      <c r="D8" s="4">
        <v>3</v>
      </c>
      <c r="E8" s="4">
        <v>4</v>
      </c>
      <c r="F8" s="4">
        <v>5</v>
      </c>
      <c r="G8" s="4">
        <v>6</v>
      </c>
      <c r="H8" s="4">
        <v>7</v>
      </c>
      <c r="I8" s="4">
        <v>8</v>
      </c>
      <c r="J8" s="4">
        <v>9</v>
      </c>
      <c r="K8" s="4">
        <v>10</v>
      </c>
    </row>
    <row r="9" spans="2:11" ht="18" customHeight="1" x14ac:dyDescent="0.25">
      <c r="B9" s="124" t="s">
        <v>15</v>
      </c>
      <c r="C9" s="119" t="s">
        <v>124</v>
      </c>
      <c r="D9" s="124" t="s">
        <v>125</v>
      </c>
      <c r="E9" s="124" t="s">
        <v>126</v>
      </c>
      <c r="F9" s="119" t="s">
        <v>578</v>
      </c>
      <c r="G9" s="29">
        <v>67.8</v>
      </c>
      <c r="H9" s="44">
        <v>69</v>
      </c>
      <c r="I9" s="29">
        <v>71</v>
      </c>
      <c r="J9" s="119" t="s">
        <v>127</v>
      </c>
      <c r="K9" s="119" t="s">
        <v>472</v>
      </c>
    </row>
    <row r="10" spans="2:11" ht="33" customHeight="1" x14ac:dyDescent="0.25">
      <c r="B10" s="124"/>
      <c r="C10" s="119"/>
      <c r="D10" s="124"/>
      <c r="E10" s="124"/>
      <c r="F10" s="119"/>
      <c r="G10" s="11" t="s">
        <v>17</v>
      </c>
      <c r="H10" s="11" t="s">
        <v>18</v>
      </c>
      <c r="I10" s="11" t="s">
        <v>19</v>
      </c>
      <c r="J10" s="119"/>
      <c r="K10" s="119"/>
    </row>
    <row r="11" spans="2:11" ht="16.149999999999999" customHeight="1" x14ac:dyDescent="0.25">
      <c r="B11" s="124"/>
      <c r="C11" s="119"/>
      <c r="D11" s="124"/>
      <c r="E11" s="124" t="s">
        <v>126</v>
      </c>
      <c r="F11" s="119" t="s">
        <v>128</v>
      </c>
      <c r="G11" s="29">
        <v>16.600000000000001</v>
      </c>
      <c r="H11" s="29">
        <v>19.600000000000001</v>
      </c>
      <c r="I11" s="29">
        <v>24.4</v>
      </c>
      <c r="J11" s="119"/>
      <c r="K11" s="119"/>
    </row>
    <row r="12" spans="2:11" ht="63.75" customHeight="1" x14ac:dyDescent="0.25">
      <c r="B12" s="124"/>
      <c r="C12" s="119"/>
      <c r="D12" s="124"/>
      <c r="E12" s="124"/>
      <c r="F12" s="119"/>
      <c r="G12" s="11" t="s">
        <v>21</v>
      </c>
      <c r="H12" s="11" t="s">
        <v>18</v>
      </c>
      <c r="I12" s="11" t="s">
        <v>19</v>
      </c>
      <c r="J12" s="119"/>
      <c r="K12" s="119"/>
    </row>
    <row r="13" spans="2:11" ht="18.600000000000001" customHeight="1" x14ac:dyDescent="0.25">
      <c r="B13" s="124"/>
      <c r="C13" s="119"/>
      <c r="D13" s="124"/>
      <c r="E13" s="124" t="s">
        <v>126</v>
      </c>
      <c r="F13" s="119" t="s">
        <v>129</v>
      </c>
      <c r="G13" s="29">
        <v>30.28</v>
      </c>
      <c r="H13" s="29">
        <v>28.7</v>
      </c>
      <c r="I13" s="29">
        <v>21.9</v>
      </c>
      <c r="J13" s="119"/>
      <c r="K13" s="119"/>
    </row>
    <row r="14" spans="2:11" ht="15.75" x14ac:dyDescent="0.25">
      <c r="B14" s="124"/>
      <c r="C14" s="119"/>
      <c r="D14" s="124"/>
      <c r="E14" s="124"/>
      <c r="F14" s="119"/>
      <c r="G14" s="82" t="s">
        <v>17</v>
      </c>
      <c r="H14" s="82" t="s">
        <v>18</v>
      </c>
      <c r="I14" s="82" t="s">
        <v>19</v>
      </c>
      <c r="J14" s="119"/>
      <c r="K14" s="119"/>
    </row>
    <row r="15" spans="2:11" ht="51" customHeight="1" x14ac:dyDescent="0.25">
      <c r="B15" s="37" t="s">
        <v>22</v>
      </c>
      <c r="C15" s="38" t="s">
        <v>130</v>
      </c>
      <c r="D15" s="37" t="s">
        <v>131</v>
      </c>
      <c r="E15" s="81" t="s">
        <v>132</v>
      </c>
      <c r="F15" s="49" t="s">
        <v>133</v>
      </c>
      <c r="G15" s="50" t="s">
        <v>511</v>
      </c>
      <c r="H15" s="50" t="s">
        <v>512</v>
      </c>
      <c r="I15" s="50" t="s">
        <v>513</v>
      </c>
      <c r="J15" s="46"/>
      <c r="K15" s="47"/>
    </row>
    <row r="16" spans="2:11" ht="69" customHeight="1" x14ac:dyDescent="0.25">
      <c r="B16" s="37" t="s">
        <v>24</v>
      </c>
      <c r="C16" s="38" t="s">
        <v>134</v>
      </c>
      <c r="D16" s="37" t="s">
        <v>135</v>
      </c>
      <c r="E16" s="81" t="s">
        <v>132</v>
      </c>
      <c r="F16" s="49" t="s">
        <v>136</v>
      </c>
      <c r="G16" s="50" t="s">
        <v>511</v>
      </c>
      <c r="H16" s="50" t="s">
        <v>515</v>
      </c>
      <c r="I16" s="50" t="s">
        <v>605</v>
      </c>
      <c r="J16" s="46"/>
      <c r="K16" s="47"/>
    </row>
    <row r="17" spans="2:11" ht="70.5" customHeight="1" x14ac:dyDescent="0.25">
      <c r="B17" s="37"/>
      <c r="C17" s="38"/>
      <c r="D17" s="37"/>
      <c r="E17" s="81" t="s">
        <v>132</v>
      </c>
      <c r="F17" s="49" t="s">
        <v>478</v>
      </c>
      <c r="G17" s="50" t="s">
        <v>516</v>
      </c>
      <c r="H17" s="50" t="s">
        <v>517</v>
      </c>
      <c r="I17" s="50" t="s">
        <v>518</v>
      </c>
      <c r="J17" s="46"/>
      <c r="K17" s="47"/>
    </row>
    <row r="18" spans="2:11" ht="69" customHeight="1" x14ac:dyDescent="0.25">
      <c r="B18" s="37"/>
      <c r="C18" s="38"/>
      <c r="D18" s="37"/>
      <c r="E18" s="81" t="s">
        <v>132</v>
      </c>
      <c r="F18" s="100" t="s">
        <v>476</v>
      </c>
      <c r="G18" s="50" t="s">
        <v>511</v>
      </c>
      <c r="H18" s="50" t="s">
        <v>520</v>
      </c>
      <c r="I18" s="50" t="s">
        <v>519</v>
      </c>
      <c r="J18" s="46"/>
      <c r="K18" s="47"/>
    </row>
    <row r="19" spans="2:11" ht="16.899999999999999" customHeight="1" x14ac:dyDescent="0.25">
      <c r="B19" s="124" t="s">
        <v>26</v>
      </c>
      <c r="C19" s="119" t="s">
        <v>137</v>
      </c>
      <c r="D19" s="124" t="s">
        <v>138</v>
      </c>
      <c r="E19" s="124" t="s">
        <v>126</v>
      </c>
      <c r="F19" s="126" t="s">
        <v>139</v>
      </c>
      <c r="G19" s="83">
        <v>67.8</v>
      </c>
      <c r="H19" s="84">
        <v>69</v>
      </c>
      <c r="I19" s="84">
        <v>71</v>
      </c>
      <c r="J19" s="119"/>
      <c r="K19" s="119" t="s">
        <v>27</v>
      </c>
    </row>
    <row r="20" spans="2:11" ht="129.75" customHeight="1" x14ac:dyDescent="0.25">
      <c r="B20" s="124"/>
      <c r="C20" s="119"/>
      <c r="D20" s="124"/>
      <c r="E20" s="124"/>
      <c r="F20" s="126"/>
      <c r="G20" s="11" t="s">
        <v>17</v>
      </c>
      <c r="H20" s="11" t="s">
        <v>18</v>
      </c>
      <c r="I20" s="11" t="s">
        <v>19</v>
      </c>
      <c r="J20" s="119"/>
      <c r="K20" s="119"/>
    </row>
    <row r="21" spans="2:11" ht="94.5" x14ac:dyDescent="0.25">
      <c r="B21" s="34" t="s">
        <v>28</v>
      </c>
      <c r="C21" s="26" t="s">
        <v>140</v>
      </c>
      <c r="D21" s="34" t="s">
        <v>141</v>
      </c>
      <c r="E21" s="43" t="s">
        <v>132</v>
      </c>
      <c r="F21" s="26" t="s">
        <v>142</v>
      </c>
      <c r="G21" s="39" t="s">
        <v>16</v>
      </c>
      <c r="H21" s="45" t="s">
        <v>16</v>
      </c>
      <c r="I21" s="45" t="s">
        <v>16</v>
      </c>
      <c r="J21" s="58"/>
      <c r="K21" s="59"/>
    </row>
    <row r="22" spans="2:11" ht="96.75" customHeight="1" x14ac:dyDescent="0.25">
      <c r="B22" s="42" t="s">
        <v>29</v>
      </c>
      <c r="C22" s="38" t="s">
        <v>143</v>
      </c>
      <c r="D22" s="37" t="s">
        <v>144</v>
      </c>
      <c r="E22" s="37" t="s">
        <v>132</v>
      </c>
      <c r="F22" s="41" t="s">
        <v>145</v>
      </c>
      <c r="G22" s="39" t="s">
        <v>16</v>
      </c>
      <c r="H22" s="45" t="s">
        <v>16</v>
      </c>
      <c r="I22" s="45" t="s">
        <v>16</v>
      </c>
      <c r="J22" s="46"/>
      <c r="K22" s="47"/>
    </row>
    <row r="23" spans="2:11" ht="17.45" customHeight="1" x14ac:dyDescent="0.25">
      <c r="B23" s="124" t="s">
        <v>49</v>
      </c>
      <c r="C23" s="119" t="s">
        <v>146</v>
      </c>
      <c r="D23" s="124" t="s">
        <v>147</v>
      </c>
      <c r="E23" s="124" t="s">
        <v>579</v>
      </c>
      <c r="F23" s="119" t="s">
        <v>148</v>
      </c>
      <c r="G23" s="29">
        <v>84</v>
      </c>
      <c r="H23" s="29">
        <v>84</v>
      </c>
      <c r="I23" s="29">
        <v>94</v>
      </c>
      <c r="J23" s="125"/>
      <c r="K23" s="125"/>
    </row>
    <row r="24" spans="2:11" ht="17.25" customHeight="1" x14ac:dyDescent="0.25">
      <c r="B24" s="124"/>
      <c r="C24" s="119"/>
      <c r="D24" s="124"/>
      <c r="E24" s="124"/>
      <c r="F24" s="119"/>
      <c r="G24" s="11" t="s">
        <v>17</v>
      </c>
      <c r="H24" s="11" t="s">
        <v>18</v>
      </c>
      <c r="I24" s="11" t="s">
        <v>19</v>
      </c>
      <c r="J24" s="125"/>
      <c r="K24" s="125"/>
    </row>
    <row r="25" spans="2:11" ht="21.6" customHeight="1" x14ac:dyDescent="0.25">
      <c r="B25" s="124"/>
      <c r="C25" s="119"/>
      <c r="D25" s="124"/>
      <c r="E25" s="124" t="s">
        <v>579</v>
      </c>
      <c r="F25" s="119" t="s">
        <v>149</v>
      </c>
      <c r="G25" s="29">
        <v>66</v>
      </c>
      <c r="H25" s="29">
        <v>66</v>
      </c>
      <c r="I25" s="29">
        <v>75</v>
      </c>
      <c r="J25" s="125" t="s">
        <v>16</v>
      </c>
      <c r="K25" s="125" t="s">
        <v>16</v>
      </c>
    </row>
    <row r="26" spans="2:11" ht="60" customHeight="1" x14ac:dyDescent="0.25">
      <c r="B26" s="124"/>
      <c r="C26" s="119"/>
      <c r="D26" s="124"/>
      <c r="E26" s="124"/>
      <c r="F26" s="119"/>
      <c r="G26" s="11" t="s">
        <v>21</v>
      </c>
      <c r="H26" s="11" t="s">
        <v>18</v>
      </c>
      <c r="I26" s="11" t="s">
        <v>19</v>
      </c>
      <c r="J26" s="125"/>
      <c r="K26" s="125"/>
    </row>
    <row r="27" spans="2:11" ht="19.149999999999999" customHeight="1" x14ac:dyDescent="0.25">
      <c r="B27" s="124"/>
      <c r="C27" s="119"/>
      <c r="D27" s="124"/>
      <c r="E27" s="124" t="s">
        <v>579</v>
      </c>
      <c r="F27" s="119" t="s">
        <v>150</v>
      </c>
      <c r="G27" s="29">
        <v>42.5</v>
      </c>
      <c r="H27" s="31">
        <v>42.5</v>
      </c>
      <c r="I27" s="30">
        <v>90</v>
      </c>
      <c r="J27" s="125" t="s">
        <v>16</v>
      </c>
      <c r="K27" s="125" t="s">
        <v>16</v>
      </c>
    </row>
    <row r="28" spans="2:11" ht="45.75" customHeight="1" x14ac:dyDescent="0.25">
      <c r="B28" s="124"/>
      <c r="C28" s="119"/>
      <c r="D28" s="124"/>
      <c r="E28" s="124"/>
      <c r="F28" s="119"/>
      <c r="G28" s="11" t="s">
        <v>151</v>
      </c>
      <c r="H28" s="11" t="s">
        <v>152</v>
      </c>
      <c r="I28" s="11" t="s">
        <v>153</v>
      </c>
      <c r="J28" s="125"/>
      <c r="K28" s="125"/>
    </row>
    <row r="29" spans="2:11" ht="18" customHeight="1" x14ac:dyDescent="0.25">
      <c r="B29" s="124" t="s">
        <v>154</v>
      </c>
      <c r="C29" s="119" t="s">
        <v>155</v>
      </c>
      <c r="D29" s="124" t="s">
        <v>156</v>
      </c>
      <c r="E29" s="124" t="s">
        <v>514</v>
      </c>
      <c r="F29" s="119" t="s">
        <v>619</v>
      </c>
      <c r="G29" s="30">
        <v>7140</v>
      </c>
      <c r="H29" s="30">
        <v>7140</v>
      </c>
      <c r="I29" s="30">
        <v>7454</v>
      </c>
      <c r="J29" s="128"/>
      <c r="K29" s="128"/>
    </row>
    <row r="30" spans="2:11" ht="42.75" customHeight="1" x14ac:dyDescent="0.25">
      <c r="B30" s="124"/>
      <c r="C30" s="119"/>
      <c r="D30" s="124"/>
      <c r="E30" s="124"/>
      <c r="F30" s="119"/>
      <c r="G30" s="11" t="s">
        <v>157</v>
      </c>
      <c r="H30" s="11" t="s">
        <v>18</v>
      </c>
      <c r="I30" s="11" t="s">
        <v>19</v>
      </c>
      <c r="J30" s="128"/>
      <c r="K30" s="128"/>
    </row>
    <row r="31" spans="2:11" ht="25.5" customHeight="1" x14ac:dyDescent="0.25">
      <c r="B31" s="124"/>
      <c r="C31" s="119"/>
      <c r="D31" s="124"/>
      <c r="E31" s="124" t="s">
        <v>514</v>
      </c>
      <c r="F31" s="119" t="s">
        <v>158</v>
      </c>
      <c r="G31" s="29">
        <v>6.5</v>
      </c>
      <c r="H31" s="29">
        <v>6.5</v>
      </c>
      <c r="I31" s="31">
        <v>13</v>
      </c>
      <c r="J31" s="128"/>
      <c r="K31" s="128"/>
    </row>
    <row r="32" spans="2:11" ht="79.5" customHeight="1" x14ac:dyDescent="0.25">
      <c r="B32" s="124"/>
      <c r="C32" s="119"/>
      <c r="D32" s="124"/>
      <c r="E32" s="124"/>
      <c r="F32" s="119"/>
      <c r="G32" s="11" t="s">
        <v>157</v>
      </c>
      <c r="H32" s="11" t="s">
        <v>18</v>
      </c>
      <c r="I32" s="11" t="s">
        <v>19</v>
      </c>
      <c r="J32" s="128"/>
      <c r="K32" s="128"/>
    </row>
    <row r="33" spans="2:11" ht="15.75" x14ac:dyDescent="0.25">
      <c r="B33" s="124"/>
      <c r="C33" s="119"/>
      <c r="D33" s="124"/>
      <c r="E33" s="124" t="s">
        <v>514</v>
      </c>
      <c r="F33" s="119" t="s">
        <v>159</v>
      </c>
      <c r="G33" s="29">
        <v>0</v>
      </c>
      <c r="H33" s="29">
        <v>0</v>
      </c>
      <c r="I33" s="30">
        <v>2025</v>
      </c>
      <c r="J33" s="128"/>
      <c r="K33" s="128"/>
    </row>
    <row r="34" spans="2:11" ht="50.25" customHeight="1" x14ac:dyDescent="0.25">
      <c r="B34" s="124"/>
      <c r="C34" s="119"/>
      <c r="D34" s="124"/>
      <c r="E34" s="124"/>
      <c r="F34" s="119"/>
      <c r="G34" s="11" t="s">
        <v>157</v>
      </c>
      <c r="H34" s="11" t="s">
        <v>18</v>
      </c>
      <c r="I34" s="11" t="s">
        <v>19</v>
      </c>
      <c r="J34" s="128"/>
      <c r="K34" s="128"/>
    </row>
    <row r="35" spans="2:11" ht="16.149999999999999" customHeight="1" x14ac:dyDescent="0.25">
      <c r="B35" s="124"/>
      <c r="C35" s="119"/>
      <c r="D35" s="124"/>
      <c r="E35" s="124" t="s">
        <v>514</v>
      </c>
      <c r="F35" s="119" t="s">
        <v>620</v>
      </c>
      <c r="G35" s="32">
        <v>0</v>
      </c>
      <c r="H35" s="32">
        <v>0</v>
      </c>
      <c r="I35" s="30">
        <v>610</v>
      </c>
      <c r="J35" s="128"/>
      <c r="K35" s="128"/>
    </row>
    <row r="36" spans="2:11" ht="55.5" customHeight="1" x14ac:dyDescent="0.25">
      <c r="B36" s="124"/>
      <c r="C36" s="119"/>
      <c r="D36" s="124"/>
      <c r="E36" s="124"/>
      <c r="F36" s="119"/>
      <c r="G36" s="11" t="s">
        <v>157</v>
      </c>
      <c r="H36" s="11" t="s">
        <v>18</v>
      </c>
      <c r="I36" s="11" t="s">
        <v>19</v>
      </c>
      <c r="J36" s="128"/>
      <c r="K36" s="128"/>
    </row>
    <row r="37" spans="2:11" ht="16.149999999999999" customHeight="1" x14ac:dyDescent="0.25">
      <c r="B37" s="127" t="s">
        <v>160</v>
      </c>
      <c r="C37" s="119" t="s">
        <v>161</v>
      </c>
      <c r="D37" s="124" t="s">
        <v>162</v>
      </c>
      <c r="E37" s="124" t="s">
        <v>514</v>
      </c>
      <c r="F37" s="119" t="s">
        <v>163</v>
      </c>
      <c r="G37" s="33">
        <v>1200</v>
      </c>
      <c r="H37" s="33">
        <v>1200</v>
      </c>
      <c r="I37" s="29">
        <v>1521</v>
      </c>
      <c r="J37" s="128"/>
      <c r="K37" s="128"/>
    </row>
    <row r="38" spans="2:11" ht="47.25" customHeight="1" x14ac:dyDescent="0.25">
      <c r="B38" s="127"/>
      <c r="C38" s="119"/>
      <c r="D38" s="124"/>
      <c r="E38" s="124"/>
      <c r="F38" s="119"/>
      <c r="G38" s="11" t="s">
        <v>157</v>
      </c>
      <c r="H38" s="11" t="s">
        <v>18</v>
      </c>
      <c r="I38" s="11" t="s">
        <v>19</v>
      </c>
      <c r="J38" s="128"/>
      <c r="K38" s="128"/>
    </row>
    <row r="39" spans="2:11" ht="18.600000000000001" customHeight="1" x14ac:dyDescent="0.25">
      <c r="B39" s="127"/>
      <c r="C39" s="119"/>
      <c r="D39" s="124"/>
      <c r="E39" s="124" t="s">
        <v>514</v>
      </c>
      <c r="F39" s="119" t="s">
        <v>620</v>
      </c>
      <c r="G39" s="33">
        <v>0</v>
      </c>
      <c r="H39" s="33">
        <v>0</v>
      </c>
      <c r="I39" s="29">
        <v>670</v>
      </c>
      <c r="J39" s="128"/>
      <c r="K39" s="128"/>
    </row>
    <row r="40" spans="2:11" ht="46.5" customHeight="1" x14ac:dyDescent="0.25">
      <c r="B40" s="127"/>
      <c r="C40" s="119"/>
      <c r="D40" s="124"/>
      <c r="E40" s="124"/>
      <c r="F40" s="119"/>
      <c r="G40" s="11" t="s">
        <v>157</v>
      </c>
      <c r="H40" s="11" t="s">
        <v>18</v>
      </c>
      <c r="I40" s="11" t="s">
        <v>19</v>
      </c>
      <c r="J40" s="128"/>
      <c r="K40" s="128"/>
    </row>
    <row r="41" spans="2:11" ht="16.149999999999999" customHeight="1" x14ac:dyDescent="0.25">
      <c r="B41" s="124" t="s">
        <v>50</v>
      </c>
      <c r="C41" s="119" t="s">
        <v>164</v>
      </c>
      <c r="D41" s="124" t="s">
        <v>165</v>
      </c>
      <c r="E41" s="124" t="s">
        <v>126</v>
      </c>
      <c r="F41" s="119" t="s">
        <v>247</v>
      </c>
      <c r="G41" s="33">
        <v>339</v>
      </c>
      <c r="H41" s="33">
        <v>300</v>
      </c>
      <c r="I41" s="29">
        <v>200</v>
      </c>
      <c r="J41" s="125"/>
      <c r="K41" s="119" t="s">
        <v>166</v>
      </c>
    </row>
    <row r="42" spans="2:11" ht="63" customHeight="1" x14ac:dyDescent="0.25">
      <c r="B42" s="124"/>
      <c r="C42" s="119"/>
      <c r="D42" s="124"/>
      <c r="E42" s="124"/>
      <c r="F42" s="119"/>
      <c r="G42" s="11" t="s">
        <v>17</v>
      </c>
      <c r="H42" s="11" t="s">
        <v>18</v>
      </c>
      <c r="I42" s="11" t="s">
        <v>19</v>
      </c>
      <c r="J42" s="125"/>
      <c r="K42" s="119"/>
    </row>
    <row r="43" spans="2:11" ht="15.6" customHeight="1" x14ac:dyDescent="0.25">
      <c r="B43" s="124"/>
      <c r="C43" s="119"/>
      <c r="D43" s="124"/>
      <c r="E43" s="124" t="s">
        <v>126</v>
      </c>
      <c r="F43" s="119" t="s">
        <v>167</v>
      </c>
      <c r="G43" s="33">
        <v>222</v>
      </c>
      <c r="H43" s="33">
        <v>222</v>
      </c>
      <c r="I43" s="30">
        <v>150</v>
      </c>
      <c r="J43" s="125" t="s">
        <v>16</v>
      </c>
      <c r="K43" s="119" t="s">
        <v>168</v>
      </c>
    </row>
    <row r="44" spans="2:11" ht="66" customHeight="1" x14ac:dyDescent="0.25">
      <c r="B44" s="124"/>
      <c r="C44" s="119"/>
      <c r="D44" s="124"/>
      <c r="E44" s="124"/>
      <c r="F44" s="119"/>
      <c r="G44" s="11" t="s">
        <v>17</v>
      </c>
      <c r="H44" s="11" t="s">
        <v>18</v>
      </c>
      <c r="I44" s="11" t="s">
        <v>19</v>
      </c>
      <c r="J44" s="125"/>
      <c r="K44" s="119"/>
    </row>
    <row r="45" spans="2:11" ht="17.45" customHeight="1" x14ac:dyDescent="0.25">
      <c r="B45" s="124" t="s">
        <v>169</v>
      </c>
      <c r="C45" s="119" t="s">
        <v>170</v>
      </c>
      <c r="D45" s="124" t="s">
        <v>171</v>
      </c>
      <c r="E45" s="124" t="s">
        <v>514</v>
      </c>
      <c r="F45" s="130" t="s">
        <v>172</v>
      </c>
      <c r="G45" s="52" t="s">
        <v>32</v>
      </c>
      <c r="H45" s="52" t="s">
        <v>173</v>
      </c>
      <c r="I45" s="54" t="s">
        <v>174</v>
      </c>
      <c r="J45" s="128"/>
      <c r="K45" s="128"/>
    </row>
    <row r="46" spans="2:11" ht="39.75" customHeight="1" x14ac:dyDescent="0.25">
      <c r="B46" s="124"/>
      <c r="C46" s="119"/>
      <c r="D46" s="124"/>
      <c r="E46" s="124"/>
      <c r="F46" s="130"/>
      <c r="G46" s="11" t="s">
        <v>157</v>
      </c>
      <c r="H46" s="11" t="s">
        <v>18</v>
      </c>
      <c r="I46" s="11" t="s">
        <v>23</v>
      </c>
      <c r="J46" s="128"/>
      <c r="K46" s="128"/>
    </row>
    <row r="47" spans="2:11" ht="19.149999999999999" customHeight="1" x14ac:dyDescent="0.25">
      <c r="B47" s="124"/>
      <c r="C47" s="119"/>
      <c r="D47" s="124"/>
      <c r="E47" s="124" t="s">
        <v>514</v>
      </c>
      <c r="F47" s="129" t="s">
        <v>175</v>
      </c>
      <c r="G47" s="52" t="s">
        <v>32</v>
      </c>
      <c r="H47" s="52" t="s">
        <v>173</v>
      </c>
      <c r="I47" s="53" t="s">
        <v>176</v>
      </c>
      <c r="J47" s="128"/>
      <c r="K47" s="128"/>
    </row>
    <row r="48" spans="2:11" ht="34.5" customHeight="1" x14ac:dyDescent="0.25">
      <c r="B48" s="124"/>
      <c r="C48" s="119"/>
      <c r="D48" s="124"/>
      <c r="E48" s="124"/>
      <c r="F48" s="129"/>
      <c r="G48" s="11" t="s">
        <v>157</v>
      </c>
      <c r="H48" s="11" t="s">
        <v>18</v>
      </c>
      <c r="I48" s="11" t="s">
        <v>23</v>
      </c>
      <c r="J48" s="128"/>
      <c r="K48" s="128"/>
    </row>
    <row r="49" spans="2:11" ht="54" customHeight="1" x14ac:dyDescent="0.25">
      <c r="B49" s="124" t="s">
        <v>177</v>
      </c>
      <c r="C49" s="119" t="s">
        <v>178</v>
      </c>
      <c r="D49" s="124" t="s">
        <v>179</v>
      </c>
      <c r="E49" s="42" t="s">
        <v>514</v>
      </c>
      <c r="F49" s="26" t="s">
        <v>180</v>
      </c>
      <c r="G49" s="113" t="s">
        <v>612</v>
      </c>
      <c r="H49" s="113" t="s">
        <v>613</v>
      </c>
      <c r="I49" s="113" t="s">
        <v>614</v>
      </c>
      <c r="J49" s="46"/>
      <c r="K49" s="47"/>
    </row>
    <row r="50" spans="2:11" ht="63" customHeight="1" x14ac:dyDescent="0.25">
      <c r="B50" s="124"/>
      <c r="C50" s="119"/>
      <c r="D50" s="124"/>
      <c r="E50" s="42" t="s">
        <v>514</v>
      </c>
      <c r="F50" s="26" t="s">
        <v>181</v>
      </c>
      <c r="G50" s="113" t="s">
        <v>612</v>
      </c>
      <c r="H50" s="113" t="s">
        <v>613</v>
      </c>
      <c r="I50" s="113" t="s">
        <v>615</v>
      </c>
      <c r="J50" s="46"/>
      <c r="K50" s="47"/>
    </row>
    <row r="51" spans="2:11" ht="63" customHeight="1" x14ac:dyDescent="0.25">
      <c r="B51" s="124"/>
      <c r="C51" s="119"/>
      <c r="D51" s="124"/>
      <c r="E51" s="42" t="s">
        <v>514</v>
      </c>
      <c r="F51" s="26" t="s">
        <v>182</v>
      </c>
      <c r="G51" s="113" t="s">
        <v>612</v>
      </c>
      <c r="H51" s="113" t="s">
        <v>613</v>
      </c>
      <c r="I51" s="113" t="s">
        <v>616</v>
      </c>
      <c r="J51" s="46"/>
      <c r="K51" s="47"/>
    </row>
    <row r="52" spans="2:11" ht="15.75" x14ac:dyDescent="0.25">
      <c r="B52" s="124" t="s">
        <v>51</v>
      </c>
      <c r="C52" s="119" t="s">
        <v>183</v>
      </c>
      <c r="D52" s="124" t="s">
        <v>184</v>
      </c>
      <c r="E52" s="124" t="s">
        <v>126</v>
      </c>
      <c r="F52" s="130" t="s">
        <v>185</v>
      </c>
      <c r="G52" s="29">
        <v>134</v>
      </c>
      <c r="H52" s="29">
        <v>134</v>
      </c>
      <c r="I52" s="35">
        <v>100</v>
      </c>
      <c r="J52" s="131"/>
      <c r="K52" s="119" t="s">
        <v>187</v>
      </c>
    </row>
    <row r="53" spans="2:11" ht="23.25" customHeight="1" x14ac:dyDescent="0.25">
      <c r="B53" s="124"/>
      <c r="C53" s="119"/>
      <c r="D53" s="124"/>
      <c r="E53" s="124"/>
      <c r="F53" s="130"/>
      <c r="G53" s="11" t="s">
        <v>17</v>
      </c>
      <c r="H53" s="11" t="s">
        <v>18</v>
      </c>
      <c r="I53" s="11" t="s">
        <v>19</v>
      </c>
      <c r="J53" s="131"/>
      <c r="K53" s="119"/>
    </row>
    <row r="54" spans="2:11" ht="15.75" x14ac:dyDescent="0.25">
      <c r="B54" s="124"/>
      <c r="C54" s="119"/>
      <c r="D54" s="124"/>
      <c r="E54" s="124" t="s">
        <v>126</v>
      </c>
      <c r="F54" s="130" t="s">
        <v>186</v>
      </c>
      <c r="G54" s="29">
        <v>458</v>
      </c>
      <c r="H54" s="29">
        <v>458</v>
      </c>
      <c r="I54" s="35">
        <v>338</v>
      </c>
      <c r="J54" s="131"/>
      <c r="K54" s="119"/>
    </row>
    <row r="55" spans="2:11" ht="23.25" customHeight="1" x14ac:dyDescent="0.25">
      <c r="B55" s="124"/>
      <c r="C55" s="119"/>
      <c r="D55" s="124"/>
      <c r="E55" s="124"/>
      <c r="F55" s="130"/>
      <c r="G55" s="11" t="s">
        <v>17</v>
      </c>
      <c r="H55" s="11" t="s">
        <v>18</v>
      </c>
      <c r="I55" s="11" t="s">
        <v>19</v>
      </c>
      <c r="J55" s="131"/>
      <c r="K55" s="119"/>
    </row>
    <row r="56" spans="2:11" ht="15.75" x14ac:dyDescent="0.25">
      <c r="B56" s="124"/>
      <c r="C56" s="119"/>
      <c r="D56" s="124"/>
      <c r="E56" s="124" t="s">
        <v>126</v>
      </c>
      <c r="F56" s="130" t="s">
        <v>188</v>
      </c>
      <c r="G56" s="29">
        <v>1.57</v>
      </c>
      <c r="H56" s="29">
        <v>1.57</v>
      </c>
      <c r="I56" s="114">
        <v>1.33</v>
      </c>
      <c r="J56" s="132" t="s">
        <v>190</v>
      </c>
      <c r="K56" s="133" t="s">
        <v>191</v>
      </c>
    </row>
    <row r="57" spans="2:11" ht="65.25" customHeight="1" x14ac:dyDescent="0.25">
      <c r="B57" s="124"/>
      <c r="C57" s="119"/>
      <c r="D57" s="124"/>
      <c r="E57" s="124"/>
      <c r="F57" s="130"/>
      <c r="G57" s="11" t="s">
        <v>189</v>
      </c>
      <c r="H57" s="11" t="s">
        <v>18</v>
      </c>
      <c r="I57" s="11" t="s">
        <v>19</v>
      </c>
      <c r="J57" s="132"/>
      <c r="K57" s="133"/>
    </row>
    <row r="58" spans="2:11" ht="15.75" x14ac:dyDescent="0.25">
      <c r="B58" s="124" t="s">
        <v>192</v>
      </c>
      <c r="C58" s="119" t="s">
        <v>193</v>
      </c>
      <c r="D58" s="124" t="s">
        <v>194</v>
      </c>
      <c r="E58" s="124" t="s">
        <v>132</v>
      </c>
      <c r="F58" s="130" t="s">
        <v>195</v>
      </c>
      <c r="G58" s="29">
        <v>0</v>
      </c>
      <c r="H58" s="29">
        <v>0</v>
      </c>
      <c r="I58" s="35">
        <v>3</v>
      </c>
      <c r="J58" s="128"/>
      <c r="K58" s="128"/>
    </row>
    <row r="59" spans="2:11" ht="33" customHeight="1" x14ac:dyDescent="0.25">
      <c r="B59" s="124"/>
      <c r="C59" s="119"/>
      <c r="D59" s="124"/>
      <c r="E59" s="124"/>
      <c r="F59" s="130"/>
      <c r="G59" s="11" t="s">
        <v>20</v>
      </c>
      <c r="H59" s="11" t="s">
        <v>18</v>
      </c>
      <c r="I59" s="27" t="s">
        <v>23</v>
      </c>
      <c r="J59" s="128"/>
      <c r="K59" s="128"/>
    </row>
    <row r="60" spans="2:11" ht="15.75" x14ac:dyDescent="0.25">
      <c r="B60" s="124"/>
      <c r="C60" s="119"/>
      <c r="D60" s="124"/>
      <c r="E60" s="124" t="s">
        <v>132</v>
      </c>
      <c r="F60" s="130" t="s">
        <v>196</v>
      </c>
      <c r="G60" s="29">
        <v>0</v>
      </c>
      <c r="H60" s="29">
        <v>0</v>
      </c>
      <c r="I60" s="35">
        <v>6472</v>
      </c>
      <c r="J60" s="128"/>
      <c r="K60" s="128"/>
    </row>
    <row r="61" spans="2:11" ht="33" customHeight="1" x14ac:dyDescent="0.25">
      <c r="B61" s="124"/>
      <c r="C61" s="119"/>
      <c r="D61" s="124"/>
      <c r="E61" s="124"/>
      <c r="F61" s="130"/>
      <c r="G61" s="11" t="s">
        <v>20</v>
      </c>
      <c r="H61" s="11" t="s">
        <v>18</v>
      </c>
      <c r="I61" s="27" t="s">
        <v>23</v>
      </c>
      <c r="J61" s="128"/>
      <c r="K61" s="128"/>
    </row>
    <row r="62" spans="2:11" ht="51.6" customHeight="1" x14ac:dyDescent="0.25">
      <c r="B62" s="124" t="s">
        <v>197</v>
      </c>
      <c r="C62" s="119" t="s">
        <v>198</v>
      </c>
      <c r="D62" s="124" t="s">
        <v>199</v>
      </c>
      <c r="E62" s="42" t="s">
        <v>132</v>
      </c>
      <c r="F62" s="26" t="s">
        <v>200</v>
      </c>
      <c r="G62" s="112" t="s">
        <v>16</v>
      </c>
      <c r="H62" s="112" t="s">
        <v>16</v>
      </c>
      <c r="I62" s="112" t="s">
        <v>16</v>
      </c>
      <c r="J62" s="46"/>
      <c r="K62" s="47"/>
    </row>
    <row r="63" spans="2:11" ht="47.25" x14ac:dyDescent="0.25">
      <c r="B63" s="124"/>
      <c r="C63" s="119"/>
      <c r="D63" s="124"/>
      <c r="E63" s="42" t="s">
        <v>132</v>
      </c>
      <c r="F63" s="26" t="s">
        <v>201</v>
      </c>
      <c r="G63" s="112" t="s">
        <v>16</v>
      </c>
      <c r="H63" s="112" t="s">
        <v>16</v>
      </c>
      <c r="I63" s="112" t="s">
        <v>16</v>
      </c>
      <c r="J63" s="46"/>
      <c r="K63" s="47"/>
    </row>
    <row r="64" spans="2:11" ht="15.75" x14ac:dyDescent="0.25">
      <c r="B64" s="124" t="s">
        <v>52</v>
      </c>
      <c r="C64" s="119" t="s">
        <v>202</v>
      </c>
      <c r="D64" s="124" t="s">
        <v>203</v>
      </c>
      <c r="E64" s="124" t="s">
        <v>126</v>
      </c>
      <c r="F64" s="130" t="s">
        <v>204</v>
      </c>
      <c r="G64" s="29">
        <v>79</v>
      </c>
      <c r="H64" s="29">
        <v>79</v>
      </c>
      <c r="I64" s="115">
        <v>86.3</v>
      </c>
      <c r="J64" s="131"/>
      <c r="K64" s="133" t="s">
        <v>205</v>
      </c>
    </row>
    <row r="65" spans="2:11" ht="51" customHeight="1" x14ac:dyDescent="0.25">
      <c r="B65" s="124"/>
      <c r="C65" s="119"/>
      <c r="D65" s="124"/>
      <c r="E65" s="124"/>
      <c r="F65" s="130"/>
      <c r="G65" s="11" t="s">
        <v>17</v>
      </c>
      <c r="H65" s="11" t="s">
        <v>18</v>
      </c>
      <c r="I65" s="11" t="s">
        <v>19</v>
      </c>
      <c r="J65" s="131"/>
      <c r="K65" s="133"/>
    </row>
    <row r="66" spans="2:11" ht="15.75" x14ac:dyDescent="0.25">
      <c r="B66" s="124"/>
      <c r="C66" s="119"/>
      <c r="D66" s="124"/>
      <c r="E66" s="124" t="s">
        <v>126</v>
      </c>
      <c r="F66" s="130" t="s">
        <v>206</v>
      </c>
      <c r="G66" s="29">
        <v>72.2</v>
      </c>
      <c r="H66" s="29">
        <v>72.2</v>
      </c>
      <c r="I66" s="115">
        <v>75.900000000000006</v>
      </c>
      <c r="J66" s="131"/>
      <c r="K66" s="133" t="s">
        <v>205</v>
      </c>
    </row>
    <row r="67" spans="2:11" ht="48" customHeight="1" x14ac:dyDescent="0.25">
      <c r="B67" s="124"/>
      <c r="C67" s="119"/>
      <c r="D67" s="124"/>
      <c r="E67" s="124"/>
      <c r="F67" s="130"/>
      <c r="G67" s="11" t="s">
        <v>17</v>
      </c>
      <c r="H67" s="11" t="s">
        <v>18</v>
      </c>
      <c r="I67" s="11" t="s">
        <v>19</v>
      </c>
      <c r="J67" s="131"/>
      <c r="K67" s="133"/>
    </row>
    <row r="68" spans="2:11" ht="15.75" x14ac:dyDescent="0.25">
      <c r="B68" s="124"/>
      <c r="C68" s="119"/>
      <c r="D68" s="124"/>
      <c r="E68" s="124" t="s">
        <v>126</v>
      </c>
      <c r="F68" s="130" t="s">
        <v>207</v>
      </c>
      <c r="G68" s="29">
        <v>33</v>
      </c>
      <c r="H68" s="29">
        <v>28</v>
      </c>
      <c r="I68" s="35">
        <v>20</v>
      </c>
      <c r="J68" s="131"/>
      <c r="K68" s="133" t="s">
        <v>208</v>
      </c>
    </row>
    <row r="69" spans="2:11" ht="32.25" customHeight="1" x14ac:dyDescent="0.25">
      <c r="B69" s="124"/>
      <c r="C69" s="119"/>
      <c r="D69" s="124"/>
      <c r="E69" s="124"/>
      <c r="F69" s="130"/>
      <c r="G69" s="11" t="s">
        <v>17</v>
      </c>
      <c r="H69" s="11" t="s">
        <v>18</v>
      </c>
      <c r="I69" s="11" t="s">
        <v>19</v>
      </c>
      <c r="J69" s="131"/>
      <c r="K69" s="133"/>
    </row>
    <row r="70" spans="2:11" ht="15.75" x14ac:dyDescent="0.25">
      <c r="B70" s="124"/>
      <c r="C70" s="119"/>
      <c r="D70" s="124"/>
      <c r="E70" s="124" t="s">
        <v>126</v>
      </c>
      <c r="F70" s="130" t="s">
        <v>209</v>
      </c>
      <c r="G70" s="29">
        <v>55</v>
      </c>
      <c r="H70" s="29">
        <v>55</v>
      </c>
      <c r="I70" s="35">
        <v>60</v>
      </c>
      <c r="J70" s="131"/>
      <c r="K70" s="133" t="s">
        <v>208</v>
      </c>
    </row>
    <row r="71" spans="2:11" ht="33" customHeight="1" x14ac:dyDescent="0.25">
      <c r="B71" s="124"/>
      <c r="C71" s="119"/>
      <c r="D71" s="124"/>
      <c r="E71" s="124"/>
      <c r="F71" s="130"/>
      <c r="G71" s="11" t="s">
        <v>17</v>
      </c>
      <c r="H71" s="11" t="s">
        <v>18</v>
      </c>
      <c r="I71" s="11" t="s">
        <v>19</v>
      </c>
      <c r="J71" s="131"/>
      <c r="K71" s="133"/>
    </row>
    <row r="72" spans="2:11" ht="15.75" x14ac:dyDescent="0.25">
      <c r="B72" s="124"/>
      <c r="C72" s="119"/>
      <c r="D72" s="124"/>
      <c r="E72" s="124" t="s">
        <v>126</v>
      </c>
      <c r="F72" s="130" t="s">
        <v>210</v>
      </c>
      <c r="G72" s="29">
        <v>89</v>
      </c>
      <c r="H72" s="29">
        <v>89</v>
      </c>
      <c r="I72" s="35">
        <v>85</v>
      </c>
      <c r="J72" s="131"/>
      <c r="K72" s="133" t="s">
        <v>211</v>
      </c>
    </row>
    <row r="73" spans="2:11" ht="97.5" customHeight="1" x14ac:dyDescent="0.25">
      <c r="B73" s="124"/>
      <c r="C73" s="119"/>
      <c r="D73" s="124"/>
      <c r="E73" s="124"/>
      <c r="F73" s="130"/>
      <c r="G73" s="11" t="s">
        <v>21</v>
      </c>
      <c r="H73" s="11" t="s">
        <v>18</v>
      </c>
      <c r="I73" s="11" t="s">
        <v>19</v>
      </c>
      <c r="J73" s="131"/>
      <c r="K73" s="133"/>
    </row>
    <row r="74" spans="2:11" ht="15.75" x14ac:dyDescent="0.25">
      <c r="B74" s="124"/>
      <c r="C74" s="119"/>
      <c r="D74" s="124"/>
      <c r="E74" s="124" t="s">
        <v>126</v>
      </c>
      <c r="F74" s="130" t="s">
        <v>212</v>
      </c>
      <c r="G74" s="29">
        <v>0.71</v>
      </c>
      <c r="H74" s="29">
        <v>0.71</v>
      </c>
      <c r="I74" s="114">
        <v>0.64</v>
      </c>
      <c r="J74" s="132" t="s">
        <v>190</v>
      </c>
      <c r="K74" s="119" t="s">
        <v>215</v>
      </c>
    </row>
    <row r="75" spans="2:11" ht="112.5" customHeight="1" x14ac:dyDescent="0.25">
      <c r="B75" s="124"/>
      <c r="C75" s="119"/>
      <c r="D75" s="124"/>
      <c r="E75" s="124"/>
      <c r="F75" s="130"/>
      <c r="G75" s="11" t="s">
        <v>20</v>
      </c>
      <c r="H75" s="11" t="s">
        <v>18</v>
      </c>
      <c r="I75" s="11" t="s">
        <v>19</v>
      </c>
      <c r="J75" s="132"/>
      <c r="K75" s="119"/>
    </row>
    <row r="76" spans="2:11" ht="15.75" x14ac:dyDescent="0.25">
      <c r="B76" s="124"/>
      <c r="C76" s="119"/>
      <c r="D76" s="124"/>
      <c r="E76" s="124" t="s">
        <v>126</v>
      </c>
      <c r="F76" s="130" t="s">
        <v>213</v>
      </c>
      <c r="G76" s="29">
        <v>1.65</v>
      </c>
      <c r="H76" s="29">
        <v>1.65</v>
      </c>
      <c r="I76" s="115">
        <v>1.6</v>
      </c>
      <c r="J76" s="132" t="s">
        <v>214</v>
      </c>
      <c r="K76" s="119"/>
    </row>
    <row r="77" spans="2:11" ht="142.5" customHeight="1" x14ac:dyDescent="0.25">
      <c r="B77" s="124"/>
      <c r="C77" s="119"/>
      <c r="D77" s="124"/>
      <c r="E77" s="124"/>
      <c r="F77" s="130"/>
      <c r="G77" s="11" t="s">
        <v>20</v>
      </c>
      <c r="H77" s="11" t="s">
        <v>18</v>
      </c>
      <c r="I77" s="11" t="s">
        <v>19</v>
      </c>
      <c r="J77" s="132"/>
      <c r="K77" s="119"/>
    </row>
    <row r="78" spans="2:11" ht="63" x14ac:dyDescent="0.25">
      <c r="B78" s="124" t="s">
        <v>216</v>
      </c>
      <c r="C78" s="119" t="s">
        <v>217</v>
      </c>
      <c r="D78" s="124" t="s">
        <v>218</v>
      </c>
      <c r="E78" s="42" t="s">
        <v>132</v>
      </c>
      <c r="F78" s="26" t="s">
        <v>219</v>
      </c>
      <c r="G78" s="112" t="s">
        <v>16</v>
      </c>
      <c r="H78" s="112" t="s">
        <v>16</v>
      </c>
      <c r="I78" s="112" t="s">
        <v>16</v>
      </c>
      <c r="J78" s="46"/>
      <c r="K78" s="47"/>
    </row>
    <row r="79" spans="2:11" ht="47.25" x14ac:dyDescent="0.25">
      <c r="B79" s="124"/>
      <c r="C79" s="119"/>
      <c r="D79" s="124"/>
      <c r="E79" s="42" t="s">
        <v>132</v>
      </c>
      <c r="F79" s="26" t="s">
        <v>220</v>
      </c>
      <c r="G79" s="112" t="s">
        <v>16</v>
      </c>
      <c r="H79" s="112" t="s">
        <v>16</v>
      </c>
      <c r="I79" s="112" t="s">
        <v>16</v>
      </c>
      <c r="J79" s="46"/>
      <c r="K79" s="47"/>
    </row>
    <row r="80" spans="2:11" ht="31.5" x14ac:dyDescent="0.25">
      <c r="B80" s="124"/>
      <c r="C80" s="119"/>
      <c r="D80" s="124"/>
      <c r="E80" s="42" t="s">
        <v>132</v>
      </c>
      <c r="F80" s="26" t="s">
        <v>221</v>
      </c>
      <c r="G80" s="112" t="s">
        <v>16</v>
      </c>
      <c r="H80" s="112" t="s">
        <v>16</v>
      </c>
      <c r="I80" s="112" t="s">
        <v>16</v>
      </c>
      <c r="J80" s="46"/>
      <c r="K80" s="47"/>
    </row>
    <row r="81" spans="2:11" ht="47.25" x14ac:dyDescent="0.25">
      <c r="B81" s="124" t="s">
        <v>222</v>
      </c>
      <c r="C81" s="119" t="s">
        <v>223</v>
      </c>
      <c r="D81" s="124" t="s">
        <v>224</v>
      </c>
      <c r="E81" s="34" t="s">
        <v>132</v>
      </c>
      <c r="F81" s="40" t="s">
        <v>225</v>
      </c>
      <c r="G81" s="111" t="s">
        <v>16</v>
      </c>
      <c r="H81" s="112" t="s">
        <v>16</v>
      </c>
      <c r="I81" s="112" t="s">
        <v>16</v>
      </c>
      <c r="J81" s="46"/>
      <c r="K81" s="47"/>
    </row>
    <row r="82" spans="2:11" ht="31.5" x14ac:dyDescent="0.25">
      <c r="B82" s="124"/>
      <c r="C82" s="119"/>
      <c r="D82" s="124"/>
      <c r="E82" s="34" t="s">
        <v>132</v>
      </c>
      <c r="F82" s="40" t="s">
        <v>226</v>
      </c>
      <c r="G82" s="39" t="s">
        <v>16</v>
      </c>
      <c r="H82" s="112" t="s">
        <v>16</v>
      </c>
      <c r="I82" s="112" t="s">
        <v>16</v>
      </c>
      <c r="J82" s="46"/>
      <c r="K82" s="47"/>
    </row>
    <row r="83" spans="2:11" ht="15.75" x14ac:dyDescent="0.25">
      <c r="B83" s="124" t="s">
        <v>227</v>
      </c>
      <c r="C83" s="119" t="s">
        <v>228</v>
      </c>
      <c r="D83" s="124" t="s">
        <v>229</v>
      </c>
      <c r="E83" s="135" t="s">
        <v>132</v>
      </c>
      <c r="F83" s="130" t="s">
        <v>230</v>
      </c>
      <c r="G83" s="29">
        <v>0</v>
      </c>
      <c r="H83" s="29">
        <v>0</v>
      </c>
      <c r="I83" s="35">
        <v>8311</v>
      </c>
      <c r="J83" s="128"/>
      <c r="K83" s="128"/>
    </row>
    <row r="84" spans="2:11" ht="42" customHeight="1" x14ac:dyDescent="0.25">
      <c r="B84" s="124"/>
      <c r="C84" s="119"/>
      <c r="D84" s="124"/>
      <c r="E84" s="135"/>
      <c r="F84" s="130"/>
      <c r="G84" s="11" t="s">
        <v>20</v>
      </c>
      <c r="H84" s="11" t="s">
        <v>18</v>
      </c>
      <c r="I84" s="11" t="s">
        <v>23</v>
      </c>
      <c r="J84" s="128"/>
      <c r="K84" s="128"/>
    </row>
    <row r="85" spans="2:11" ht="15.75" x14ac:dyDescent="0.25">
      <c r="B85" s="124"/>
      <c r="C85" s="119"/>
      <c r="D85" s="124"/>
      <c r="E85" s="135" t="s">
        <v>132</v>
      </c>
      <c r="F85" s="130" t="s">
        <v>231</v>
      </c>
      <c r="G85" s="29">
        <v>0</v>
      </c>
      <c r="H85" s="29">
        <v>0</v>
      </c>
      <c r="I85" s="35">
        <v>3725</v>
      </c>
      <c r="J85" s="128"/>
      <c r="K85" s="128"/>
    </row>
    <row r="86" spans="2:11" ht="42" customHeight="1" x14ac:dyDescent="0.25">
      <c r="B86" s="124"/>
      <c r="C86" s="119"/>
      <c r="D86" s="124"/>
      <c r="E86" s="135"/>
      <c r="F86" s="130"/>
      <c r="G86" s="11" t="s">
        <v>20</v>
      </c>
      <c r="H86" s="11" t="s">
        <v>18</v>
      </c>
      <c r="I86" s="11" t="s">
        <v>23</v>
      </c>
      <c r="J86" s="128"/>
      <c r="K86" s="128"/>
    </row>
    <row r="87" spans="2:11" ht="15.75" x14ac:dyDescent="0.25">
      <c r="B87" s="124" t="s">
        <v>53</v>
      </c>
      <c r="C87" s="119" t="s">
        <v>232</v>
      </c>
      <c r="D87" s="124" t="s">
        <v>233</v>
      </c>
      <c r="E87" s="124" t="s">
        <v>579</v>
      </c>
      <c r="F87" s="130" t="s">
        <v>234</v>
      </c>
      <c r="G87" s="29">
        <v>57</v>
      </c>
      <c r="H87" s="29">
        <v>57</v>
      </c>
      <c r="I87" s="35">
        <v>65</v>
      </c>
      <c r="J87" s="132" t="s">
        <v>190</v>
      </c>
      <c r="K87" s="133" t="s">
        <v>235</v>
      </c>
    </row>
    <row r="88" spans="2:11" ht="66" customHeight="1" x14ac:dyDescent="0.25">
      <c r="B88" s="124"/>
      <c r="C88" s="119"/>
      <c r="D88" s="124"/>
      <c r="E88" s="124"/>
      <c r="F88" s="130"/>
      <c r="G88" s="11" t="s">
        <v>17</v>
      </c>
      <c r="H88" s="11" t="s">
        <v>18</v>
      </c>
      <c r="I88" s="11" t="s">
        <v>19</v>
      </c>
      <c r="J88" s="132"/>
      <c r="K88" s="133"/>
    </row>
    <row r="89" spans="2:11" ht="15.75" x14ac:dyDescent="0.25">
      <c r="B89" s="124"/>
      <c r="C89" s="119"/>
      <c r="D89" s="124"/>
      <c r="E89" s="124" t="s">
        <v>579</v>
      </c>
      <c r="F89" s="130" t="s">
        <v>236</v>
      </c>
      <c r="G89" s="29">
        <v>12</v>
      </c>
      <c r="H89" s="29">
        <v>12</v>
      </c>
      <c r="I89" s="35">
        <v>18</v>
      </c>
      <c r="J89" s="131"/>
      <c r="K89" s="133" t="s">
        <v>237</v>
      </c>
    </row>
    <row r="90" spans="2:11" ht="66" customHeight="1" x14ac:dyDescent="0.25">
      <c r="B90" s="124"/>
      <c r="C90" s="119"/>
      <c r="D90" s="124"/>
      <c r="E90" s="124"/>
      <c r="F90" s="130"/>
      <c r="G90" s="11" t="s">
        <v>17</v>
      </c>
      <c r="H90" s="11" t="s">
        <v>18</v>
      </c>
      <c r="I90" s="11" t="s">
        <v>19</v>
      </c>
      <c r="J90" s="131"/>
      <c r="K90" s="133"/>
    </row>
    <row r="91" spans="2:11" ht="52.15" customHeight="1" x14ac:dyDescent="0.25">
      <c r="B91" s="124" t="s">
        <v>238</v>
      </c>
      <c r="C91" s="119" t="s">
        <v>239</v>
      </c>
      <c r="D91" s="124" t="s">
        <v>240</v>
      </c>
      <c r="E91" s="135" t="s">
        <v>514</v>
      </c>
      <c r="F91" s="130" t="s">
        <v>241</v>
      </c>
      <c r="G91" s="29">
        <v>0</v>
      </c>
      <c r="H91" s="29">
        <v>0</v>
      </c>
      <c r="I91" s="35">
        <v>286</v>
      </c>
      <c r="J91" s="128"/>
      <c r="K91" s="128"/>
    </row>
    <row r="92" spans="2:11" ht="37.15" customHeight="1" x14ac:dyDescent="0.25">
      <c r="B92" s="137"/>
      <c r="C92" s="139"/>
      <c r="D92" s="137"/>
      <c r="E92" s="135"/>
      <c r="F92" s="130"/>
      <c r="G92" s="11" t="s">
        <v>20</v>
      </c>
      <c r="H92" s="11" t="s">
        <v>18</v>
      </c>
      <c r="I92" s="11" t="s">
        <v>23</v>
      </c>
      <c r="J92" s="136"/>
      <c r="K92" s="136"/>
    </row>
    <row r="93" spans="2:11" ht="15.75" x14ac:dyDescent="0.25">
      <c r="B93" s="124" t="s">
        <v>242</v>
      </c>
      <c r="C93" s="119" t="s">
        <v>243</v>
      </c>
      <c r="D93" s="124" t="s">
        <v>244</v>
      </c>
      <c r="E93" s="124" t="s">
        <v>514</v>
      </c>
      <c r="F93" s="130" t="s">
        <v>245</v>
      </c>
      <c r="G93" s="29">
        <v>0</v>
      </c>
      <c r="H93" s="29">
        <v>0</v>
      </c>
      <c r="I93" s="35">
        <v>202</v>
      </c>
      <c r="J93" s="128"/>
      <c r="K93" s="128"/>
    </row>
    <row r="94" spans="2:11" ht="36" customHeight="1" x14ac:dyDescent="0.25">
      <c r="B94" s="138"/>
      <c r="C94" s="126"/>
      <c r="D94" s="138"/>
      <c r="E94" s="137"/>
      <c r="F94" s="130"/>
      <c r="G94" s="11" t="s">
        <v>20</v>
      </c>
      <c r="H94" s="11" t="s">
        <v>18</v>
      </c>
      <c r="I94" s="11" t="s">
        <v>23</v>
      </c>
      <c r="J94" s="136"/>
      <c r="K94" s="136"/>
    </row>
    <row r="95" spans="2:11" ht="51.75" customHeight="1" x14ac:dyDescent="0.25">
      <c r="B95" s="138"/>
      <c r="C95" s="126"/>
      <c r="D95" s="138"/>
      <c r="E95" s="85" t="s">
        <v>514</v>
      </c>
      <c r="F95" s="40" t="s">
        <v>582</v>
      </c>
      <c r="G95" s="11" t="s">
        <v>584</v>
      </c>
      <c r="H95" s="27" t="s">
        <v>583</v>
      </c>
      <c r="I95" s="27" t="s">
        <v>603</v>
      </c>
      <c r="J95" s="94"/>
      <c r="K95" s="86"/>
    </row>
    <row r="96" spans="2:11" ht="90.75" customHeight="1" x14ac:dyDescent="0.25">
      <c r="B96" s="137"/>
      <c r="C96" s="139"/>
      <c r="D96" s="137"/>
      <c r="E96" s="34" t="s">
        <v>514</v>
      </c>
      <c r="F96" s="40" t="s">
        <v>246</v>
      </c>
      <c r="G96" s="50" t="s">
        <v>580</v>
      </c>
      <c r="H96" s="95" t="s">
        <v>581</v>
      </c>
      <c r="I96" s="95" t="s">
        <v>604</v>
      </c>
      <c r="J96" s="58"/>
      <c r="K96" s="59"/>
    </row>
    <row r="97" spans="2:11" ht="9.75" customHeight="1" x14ac:dyDescent="0.25">
      <c r="B97" s="16"/>
      <c r="C97" s="17"/>
      <c r="D97" s="16"/>
      <c r="E97" s="55"/>
      <c r="F97" s="56"/>
      <c r="G97" s="15"/>
      <c r="H97" s="15"/>
      <c r="I97" s="15"/>
      <c r="J97" s="57"/>
      <c r="K97" s="57"/>
    </row>
    <row r="98" spans="2:11" ht="47.25" customHeight="1" x14ac:dyDescent="0.25">
      <c r="B98" s="134" t="s">
        <v>577</v>
      </c>
      <c r="C98" s="134"/>
      <c r="D98" s="134"/>
      <c r="E98" s="134"/>
      <c r="F98" s="134"/>
      <c r="G98" s="134"/>
      <c r="H98" s="134"/>
      <c r="I98" s="134"/>
      <c r="J98" s="134"/>
      <c r="K98" s="134"/>
    </row>
    <row r="102" spans="2:11" ht="15.75" x14ac:dyDescent="0.25">
      <c r="B102" s="2"/>
    </row>
  </sheetData>
  <mergeCells count="198">
    <mergeCell ref="B93:B96"/>
    <mergeCell ref="C93:C96"/>
    <mergeCell ref="D93:D96"/>
    <mergeCell ref="K85:K86"/>
    <mergeCell ref="E87:E88"/>
    <mergeCell ref="F87:F88"/>
    <mergeCell ref="J87:J88"/>
    <mergeCell ref="K87:K88"/>
    <mergeCell ref="B87:B90"/>
    <mergeCell ref="C87:C90"/>
    <mergeCell ref="D87:D90"/>
    <mergeCell ref="D91:D92"/>
    <mergeCell ref="C91:C92"/>
    <mergeCell ref="B91:B92"/>
    <mergeCell ref="B78:B80"/>
    <mergeCell ref="C78:C80"/>
    <mergeCell ref="D78:D80"/>
    <mergeCell ref="B81:B82"/>
    <mergeCell ref="C81:C82"/>
    <mergeCell ref="D81:D82"/>
    <mergeCell ref="B83:B86"/>
    <mergeCell ref="C83:C86"/>
    <mergeCell ref="D83:D86"/>
    <mergeCell ref="J70:J71"/>
    <mergeCell ref="E60:E61"/>
    <mergeCell ref="F60:F61"/>
    <mergeCell ref="J60:J61"/>
    <mergeCell ref="B98:K98"/>
    <mergeCell ref="E91:E92"/>
    <mergeCell ref="F91:F92"/>
    <mergeCell ref="J91:J92"/>
    <mergeCell ref="K91:K92"/>
    <mergeCell ref="E93:E94"/>
    <mergeCell ref="F93:F94"/>
    <mergeCell ref="J93:J94"/>
    <mergeCell ref="K93:K94"/>
    <mergeCell ref="E89:E90"/>
    <mergeCell ref="F89:F90"/>
    <mergeCell ref="J89:J90"/>
    <mergeCell ref="K89:K90"/>
    <mergeCell ref="E83:E84"/>
    <mergeCell ref="F83:F84"/>
    <mergeCell ref="J83:J84"/>
    <mergeCell ref="K83:K84"/>
    <mergeCell ref="E85:E86"/>
    <mergeCell ref="F85:F86"/>
    <mergeCell ref="J85:J86"/>
    <mergeCell ref="B58:B61"/>
    <mergeCell ref="C58:C61"/>
    <mergeCell ref="D58:D61"/>
    <mergeCell ref="D62:D63"/>
    <mergeCell ref="C62:C63"/>
    <mergeCell ref="B62:B63"/>
    <mergeCell ref="E76:E77"/>
    <mergeCell ref="D64:D77"/>
    <mergeCell ref="C64:C77"/>
    <mergeCell ref="B64:B77"/>
    <mergeCell ref="E70:E71"/>
    <mergeCell ref="K70:K71"/>
    <mergeCell ref="E72:E73"/>
    <mergeCell ref="F72:F73"/>
    <mergeCell ref="J72:J73"/>
    <mergeCell ref="K72:K73"/>
    <mergeCell ref="E74:E75"/>
    <mergeCell ref="F74:F75"/>
    <mergeCell ref="J74:J75"/>
    <mergeCell ref="E64:E65"/>
    <mergeCell ref="F64:F65"/>
    <mergeCell ref="J64:J65"/>
    <mergeCell ref="K64:K65"/>
    <mergeCell ref="E66:E67"/>
    <mergeCell ref="F66:F67"/>
    <mergeCell ref="J66:J67"/>
    <mergeCell ref="K66:K67"/>
    <mergeCell ref="E68:E69"/>
    <mergeCell ref="F68:F69"/>
    <mergeCell ref="J68:J69"/>
    <mergeCell ref="K68:K69"/>
    <mergeCell ref="K74:K77"/>
    <mergeCell ref="F76:F77"/>
    <mergeCell ref="J76:J77"/>
    <mergeCell ref="F70:F71"/>
    <mergeCell ref="K60:K61"/>
    <mergeCell ref="E54:E55"/>
    <mergeCell ref="F54:F55"/>
    <mergeCell ref="J54:J55"/>
    <mergeCell ref="E56:E57"/>
    <mergeCell ref="F56:F57"/>
    <mergeCell ref="J56:J57"/>
    <mergeCell ref="K56:K57"/>
    <mergeCell ref="E58:E59"/>
    <mergeCell ref="F58:F59"/>
    <mergeCell ref="J58:J59"/>
    <mergeCell ref="K58:K59"/>
    <mergeCell ref="K52:K55"/>
    <mergeCell ref="B45:B48"/>
    <mergeCell ref="C45:C48"/>
    <mergeCell ref="D45:D48"/>
    <mergeCell ref="E52:E53"/>
    <mergeCell ref="F52:F53"/>
    <mergeCell ref="J52:J53"/>
    <mergeCell ref="B49:B51"/>
    <mergeCell ref="C49:C51"/>
    <mergeCell ref="D49:D51"/>
    <mergeCell ref="B52:B57"/>
    <mergeCell ref="C52:C57"/>
    <mergeCell ref="D52:D57"/>
    <mergeCell ref="E45:E46"/>
    <mergeCell ref="F45:F46"/>
    <mergeCell ref="F41:F42"/>
    <mergeCell ref="E41:E42"/>
    <mergeCell ref="F43:F44"/>
    <mergeCell ref="K35:K36"/>
    <mergeCell ref="J37:J38"/>
    <mergeCell ref="K37:K38"/>
    <mergeCell ref="J39:J40"/>
    <mergeCell ref="K39:K40"/>
    <mergeCell ref="K41:K42"/>
    <mergeCell ref="J43:J44"/>
    <mergeCell ref="K43:K44"/>
    <mergeCell ref="D29:D36"/>
    <mergeCell ref="B29:B36"/>
    <mergeCell ref="K33:K34"/>
    <mergeCell ref="E47:E48"/>
    <mergeCell ref="F47:F48"/>
    <mergeCell ref="J45:J46"/>
    <mergeCell ref="K45:K46"/>
    <mergeCell ref="J47:J48"/>
    <mergeCell ref="K47:K48"/>
    <mergeCell ref="E33:E34"/>
    <mergeCell ref="F33:F34"/>
    <mergeCell ref="J35:J36"/>
    <mergeCell ref="E35:E36"/>
    <mergeCell ref="E43:E44"/>
    <mergeCell ref="F35:F36"/>
    <mergeCell ref="F37:F38"/>
    <mergeCell ref="E37:E38"/>
    <mergeCell ref="E39:E40"/>
    <mergeCell ref="F39:F40"/>
    <mergeCell ref="J41:J42"/>
    <mergeCell ref="J33:J34"/>
    <mergeCell ref="C29:C36"/>
    <mergeCell ref="D37:D40"/>
    <mergeCell ref="C37:C40"/>
    <mergeCell ref="B37:B40"/>
    <mergeCell ref="D41:D44"/>
    <mergeCell ref="C41:C44"/>
    <mergeCell ref="B41:B44"/>
    <mergeCell ref="K23:K24"/>
    <mergeCell ref="J25:J26"/>
    <mergeCell ref="K25:K26"/>
    <mergeCell ref="J27:J28"/>
    <mergeCell ref="K27:K28"/>
    <mergeCell ref="F23:F24"/>
    <mergeCell ref="F25:F26"/>
    <mergeCell ref="F27:F28"/>
    <mergeCell ref="E29:E30"/>
    <mergeCell ref="E23:E24"/>
    <mergeCell ref="E25:E26"/>
    <mergeCell ref="E27:E28"/>
    <mergeCell ref="F29:F30"/>
    <mergeCell ref="F31:F32"/>
    <mergeCell ref="J29:J30"/>
    <mergeCell ref="K29:K30"/>
    <mergeCell ref="J31:J32"/>
    <mergeCell ref="K31:K32"/>
    <mergeCell ref="E31:E32"/>
    <mergeCell ref="B23:B28"/>
    <mergeCell ref="C23:C28"/>
    <mergeCell ref="D23:D28"/>
    <mergeCell ref="J23:J24"/>
    <mergeCell ref="D19:D20"/>
    <mergeCell ref="E19:E20"/>
    <mergeCell ref="F19:F20"/>
    <mergeCell ref="B19:B20"/>
    <mergeCell ref="C19:C20"/>
    <mergeCell ref="J19:J20"/>
    <mergeCell ref="K19:K20"/>
    <mergeCell ref="B2:K2"/>
    <mergeCell ref="B3:K3"/>
    <mergeCell ref="B5:E5"/>
    <mergeCell ref="B6:B7"/>
    <mergeCell ref="C6:D6"/>
    <mergeCell ref="E6:E7"/>
    <mergeCell ref="F6:I6"/>
    <mergeCell ref="J6:J7"/>
    <mergeCell ref="K6:K7"/>
    <mergeCell ref="B9:B14"/>
    <mergeCell ref="C9:C14"/>
    <mergeCell ref="D9:D14"/>
    <mergeCell ref="E9:E10"/>
    <mergeCell ref="F9:F10"/>
    <mergeCell ref="E11:E12"/>
    <mergeCell ref="F11:F12"/>
    <mergeCell ref="E13:E14"/>
    <mergeCell ref="F13:F14"/>
    <mergeCell ref="J9:J14"/>
    <mergeCell ref="K9:K14"/>
  </mergeCells>
  <printOptions horizontalCentered="1"/>
  <pageMargins left="0.31496062992125984" right="0.11811023622047245" top="0.74803149606299213" bottom="0.15748031496062992" header="0.31496062992125984" footer="0.11811023622047245"/>
  <pageSetup paperSize="9" scale="64" fitToHeight="0" orientation="landscape" cellComments="atEn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R109"/>
  <sheetViews>
    <sheetView tabSelected="1" topLeftCell="A102" workbookViewId="0">
      <selection activeCell="S118" sqref="S118"/>
    </sheetView>
  </sheetViews>
  <sheetFormatPr defaultRowHeight="15" x14ac:dyDescent="0.25"/>
  <cols>
    <col min="2" max="2" width="17.7109375" customWidth="1"/>
    <col min="3" max="3" width="12.85546875" customWidth="1"/>
    <col min="4" max="4" width="19.7109375" customWidth="1"/>
    <col min="5" max="5" width="18.42578125" customWidth="1"/>
    <col min="6" max="6" width="10.5703125" customWidth="1"/>
    <col min="7" max="7" width="19.140625" customWidth="1"/>
    <col min="8" max="8" width="13.5703125" customWidth="1"/>
    <col min="9" max="9" width="15.7109375" customWidth="1"/>
    <col min="10" max="10" width="10.7109375" customWidth="1"/>
    <col min="11" max="11" width="14.7109375" customWidth="1"/>
    <col min="12" max="12" width="16.140625" bestFit="1" customWidth="1"/>
    <col min="13" max="13" width="18.28515625" bestFit="1" customWidth="1"/>
    <col min="14" max="14" width="44.7109375" customWidth="1"/>
    <col min="15" max="15" width="12.42578125" customWidth="1"/>
    <col min="16" max="17" width="14.28515625" customWidth="1"/>
  </cols>
  <sheetData>
    <row r="1" spans="2:17" ht="15.75" x14ac:dyDescent="0.25">
      <c r="B1" s="7"/>
      <c r="C1" s="7"/>
      <c r="D1" s="7"/>
      <c r="E1" s="7"/>
      <c r="F1" s="7"/>
      <c r="G1" s="7"/>
      <c r="H1" s="7"/>
      <c r="I1" s="7"/>
      <c r="J1" s="7"/>
      <c r="K1" s="7"/>
      <c r="L1" s="7"/>
      <c r="M1" s="7"/>
      <c r="N1" s="7"/>
      <c r="O1" s="7"/>
      <c r="P1" s="7"/>
      <c r="Q1" s="7"/>
    </row>
    <row r="2" spans="2:17" ht="15.75" x14ac:dyDescent="0.25">
      <c r="B2" s="141" t="s">
        <v>473</v>
      </c>
      <c r="C2" s="141"/>
      <c r="D2" s="141"/>
      <c r="E2" s="141"/>
      <c r="F2" s="141"/>
      <c r="G2" s="141"/>
      <c r="H2" s="141"/>
      <c r="I2" s="141"/>
      <c r="J2" s="141"/>
      <c r="K2" s="141"/>
      <c r="L2" s="141"/>
      <c r="M2" s="141"/>
      <c r="N2" s="141"/>
      <c r="O2" s="141"/>
      <c r="P2" s="141"/>
      <c r="Q2" s="141"/>
    </row>
    <row r="3" spans="2:17" ht="15.75" x14ac:dyDescent="0.25">
      <c r="B3" s="6"/>
      <c r="C3" s="6"/>
      <c r="D3" s="6"/>
      <c r="E3" s="6"/>
      <c r="F3" s="6"/>
      <c r="G3" s="6"/>
      <c r="H3" s="6"/>
      <c r="I3" s="6"/>
      <c r="J3" s="6"/>
      <c r="K3" s="6"/>
      <c r="L3" s="6"/>
      <c r="M3" s="6"/>
      <c r="N3" s="6"/>
      <c r="O3" s="6"/>
      <c r="P3" s="6"/>
      <c r="Q3" s="6"/>
    </row>
    <row r="4" spans="2:17" ht="15.75" x14ac:dyDescent="0.25">
      <c r="B4" s="247" t="s">
        <v>474</v>
      </c>
      <c r="C4" s="141"/>
      <c r="D4" s="141"/>
      <c r="E4" s="141"/>
      <c r="F4" s="141"/>
      <c r="G4" s="141"/>
      <c r="H4" s="141"/>
      <c r="I4" s="141"/>
      <c r="J4" s="141"/>
      <c r="K4" s="141"/>
      <c r="L4" s="141"/>
      <c r="M4" s="141"/>
      <c r="N4" s="141"/>
      <c r="O4" s="141"/>
      <c r="P4" s="141"/>
      <c r="Q4" s="141"/>
    </row>
    <row r="5" spans="2:17" ht="15.75" x14ac:dyDescent="0.25">
      <c r="B5" s="6"/>
      <c r="C5" s="6"/>
      <c r="D5" s="6"/>
      <c r="E5" s="6"/>
      <c r="F5" s="6"/>
      <c r="G5" s="6"/>
      <c r="H5" s="6"/>
      <c r="I5" s="6"/>
      <c r="J5" s="6"/>
      <c r="K5" s="6"/>
      <c r="L5" s="6"/>
      <c r="M5" s="6"/>
      <c r="N5" s="6"/>
      <c r="O5" s="6"/>
      <c r="P5" s="6"/>
      <c r="Q5" s="6"/>
    </row>
    <row r="6" spans="2:17" ht="15.75" x14ac:dyDescent="0.25">
      <c r="B6" s="121" t="s">
        <v>58</v>
      </c>
      <c r="C6" s="121"/>
      <c r="D6" s="121"/>
      <c r="E6" s="121"/>
      <c r="F6" s="121"/>
      <c r="G6" s="121"/>
      <c r="H6" s="121"/>
      <c r="I6" s="7"/>
      <c r="J6" s="7"/>
      <c r="K6" s="7"/>
      <c r="L6" s="7"/>
      <c r="M6" s="7"/>
      <c r="N6" s="7"/>
      <c r="O6" s="7"/>
      <c r="P6" s="7"/>
      <c r="Q6" s="7"/>
    </row>
    <row r="7" spans="2:17" ht="21.6" customHeight="1" x14ac:dyDescent="0.25">
      <c r="B7" s="123" t="s">
        <v>3</v>
      </c>
      <c r="C7" s="123" t="s">
        <v>59</v>
      </c>
      <c r="D7" s="123"/>
      <c r="E7" s="122" t="s">
        <v>60</v>
      </c>
      <c r="F7" s="122"/>
      <c r="G7" s="122"/>
      <c r="H7" s="122" t="s">
        <v>61</v>
      </c>
      <c r="I7" s="122"/>
      <c r="J7" s="122"/>
      <c r="K7" s="123" t="s">
        <v>62</v>
      </c>
      <c r="L7" s="123"/>
      <c r="M7" s="123"/>
      <c r="N7" s="123"/>
    </row>
    <row r="8" spans="2:17" ht="34.15" customHeight="1" x14ac:dyDescent="0.25">
      <c r="B8" s="123"/>
      <c r="C8" s="123"/>
      <c r="D8" s="123"/>
      <c r="E8" s="122"/>
      <c r="F8" s="122"/>
      <c r="G8" s="122"/>
      <c r="H8" s="122"/>
      <c r="I8" s="122"/>
      <c r="J8" s="122"/>
      <c r="K8" s="122" t="s">
        <v>63</v>
      </c>
      <c r="L8" s="122"/>
      <c r="M8" s="122"/>
      <c r="N8" s="3" t="s">
        <v>64</v>
      </c>
      <c r="O8" s="1"/>
      <c r="P8" s="1"/>
      <c r="Q8" s="1"/>
    </row>
    <row r="9" spans="2:17" ht="15.75" x14ac:dyDescent="0.25">
      <c r="B9" s="4">
        <v>1</v>
      </c>
      <c r="C9" s="156">
        <v>2</v>
      </c>
      <c r="D9" s="156"/>
      <c r="E9" s="156">
        <v>3</v>
      </c>
      <c r="F9" s="156"/>
      <c r="G9" s="156"/>
      <c r="H9" s="156">
        <v>4</v>
      </c>
      <c r="I9" s="156"/>
      <c r="J9" s="156"/>
      <c r="K9" s="156">
        <v>5</v>
      </c>
      <c r="L9" s="156"/>
      <c r="M9" s="156"/>
      <c r="N9" s="4">
        <v>6</v>
      </c>
    </row>
    <row r="10" spans="2:17" ht="15.75" x14ac:dyDescent="0.25">
      <c r="B10" s="192" t="s">
        <v>15</v>
      </c>
      <c r="C10" s="194" t="s">
        <v>475</v>
      </c>
      <c r="D10" s="195"/>
      <c r="E10" s="198" t="s">
        <v>476</v>
      </c>
      <c r="F10" s="199"/>
      <c r="G10" s="200"/>
      <c r="H10" s="157">
        <v>0</v>
      </c>
      <c r="I10" s="158"/>
      <c r="J10" s="158"/>
      <c r="K10" s="157">
        <v>0</v>
      </c>
      <c r="L10" s="158"/>
      <c r="M10" s="158"/>
      <c r="N10" s="78">
        <v>10.11</v>
      </c>
    </row>
    <row r="11" spans="2:17" ht="15.75" x14ac:dyDescent="0.25">
      <c r="B11" s="193"/>
      <c r="C11" s="196"/>
      <c r="D11" s="197"/>
      <c r="E11" s="201"/>
      <c r="F11" s="202"/>
      <c r="G11" s="203"/>
      <c r="H11" s="187" t="s">
        <v>17</v>
      </c>
      <c r="I11" s="188"/>
      <c r="J11" s="189"/>
      <c r="K11" s="187" t="s">
        <v>18</v>
      </c>
      <c r="L11" s="188"/>
      <c r="M11" s="189"/>
      <c r="N11" s="11" t="s">
        <v>23</v>
      </c>
      <c r="O11" s="60"/>
      <c r="P11" s="61"/>
    </row>
    <row r="12" spans="2:17" ht="15.75" x14ac:dyDescent="0.25">
      <c r="B12" s="192" t="s">
        <v>48</v>
      </c>
      <c r="C12" s="194" t="s">
        <v>477</v>
      </c>
      <c r="D12" s="195"/>
      <c r="E12" s="198" t="s">
        <v>478</v>
      </c>
      <c r="F12" s="199"/>
      <c r="G12" s="200"/>
      <c r="H12" s="157">
        <v>0</v>
      </c>
      <c r="I12" s="159"/>
      <c r="J12" s="159"/>
      <c r="K12" s="157">
        <v>0</v>
      </c>
      <c r="L12" s="159"/>
      <c r="M12" s="159"/>
      <c r="N12" s="78">
        <v>7.23</v>
      </c>
    </row>
    <row r="13" spans="2:17" ht="33" customHeight="1" x14ac:dyDescent="0.25">
      <c r="B13" s="193"/>
      <c r="C13" s="196"/>
      <c r="D13" s="197"/>
      <c r="E13" s="201"/>
      <c r="F13" s="202"/>
      <c r="G13" s="203"/>
      <c r="H13" s="187" t="s">
        <v>17</v>
      </c>
      <c r="I13" s="188"/>
      <c r="J13" s="189"/>
      <c r="K13" s="187" t="s">
        <v>18</v>
      </c>
      <c r="L13" s="188"/>
      <c r="M13" s="189"/>
      <c r="N13" s="11" t="s">
        <v>23</v>
      </c>
    </row>
    <row r="14" spans="2:17" ht="15.75" x14ac:dyDescent="0.25">
      <c r="B14" s="192" t="s">
        <v>49</v>
      </c>
      <c r="C14" s="194" t="s">
        <v>479</v>
      </c>
      <c r="D14" s="195"/>
      <c r="E14" s="198" t="s">
        <v>480</v>
      </c>
      <c r="F14" s="199"/>
      <c r="G14" s="200"/>
      <c r="H14" s="160">
        <v>0</v>
      </c>
      <c r="I14" s="158"/>
      <c r="J14" s="158"/>
      <c r="K14" s="160">
        <v>0</v>
      </c>
      <c r="L14" s="158"/>
      <c r="M14" s="158"/>
      <c r="N14" s="13">
        <v>41000</v>
      </c>
    </row>
    <row r="15" spans="2:17" ht="15.75" x14ac:dyDescent="0.25">
      <c r="B15" s="193"/>
      <c r="C15" s="196"/>
      <c r="D15" s="197"/>
      <c r="E15" s="201"/>
      <c r="F15" s="202"/>
      <c r="G15" s="203"/>
      <c r="H15" s="187" t="s">
        <v>17</v>
      </c>
      <c r="I15" s="188"/>
      <c r="J15" s="189"/>
      <c r="K15" s="187" t="s">
        <v>18</v>
      </c>
      <c r="L15" s="188"/>
      <c r="M15" s="189"/>
      <c r="N15" s="11" t="s">
        <v>23</v>
      </c>
    </row>
    <row r="16" spans="2:17" ht="15.75" x14ac:dyDescent="0.25">
      <c r="B16" s="192" t="s">
        <v>50</v>
      </c>
      <c r="C16" s="194" t="s">
        <v>481</v>
      </c>
      <c r="D16" s="195"/>
      <c r="E16" s="198" t="s">
        <v>482</v>
      </c>
      <c r="F16" s="199"/>
      <c r="G16" s="200"/>
      <c r="H16" s="160">
        <v>0</v>
      </c>
      <c r="I16" s="158"/>
      <c r="J16" s="158"/>
      <c r="K16" s="160">
        <v>0</v>
      </c>
      <c r="L16" s="158"/>
      <c r="M16" s="158"/>
      <c r="N16" s="78">
        <v>22.92</v>
      </c>
    </row>
    <row r="17" spans="2:14" ht="15.75" x14ac:dyDescent="0.25">
      <c r="B17" s="193"/>
      <c r="C17" s="196"/>
      <c r="D17" s="197"/>
      <c r="E17" s="201"/>
      <c r="F17" s="202"/>
      <c r="G17" s="203"/>
      <c r="H17" s="187" t="s">
        <v>17</v>
      </c>
      <c r="I17" s="188"/>
      <c r="J17" s="189"/>
      <c r="K17" s="187" t="s">
        <v>18</v>
      </c>
      <c r="L17" s="188"/>
      <c r="M17" s="189"/>
      <c r="N17" s="11" t="s">
        <v>23</v>
      </c>
    </row>
    <row r="20" spans="2:14" ht="15.75" x14ac:dyDescent="0.25">
      <c r="B20" s="121" t="s">
        <v>72</v>
      </c>
      <c r="C20" s="121"/>
      <c r="D20" s="121"/>
      <c r="E20" s="121"/>
      <c r="F20" s="121"/>
      <c r="G20" s="121"/>
    </row>
    <row r="21" spans="2:14" ht="15.75" x14ac:dyDescent="0.25">
      <c r="B21" s="190" t="s">
        <v>73</v>
      </c>
      <c r="C21" s="190"/>
      <c r="D21" s="190"/>
      <c r="E21" s="190"/>
      <c r="F21" s="190" t="s">
        <v>74</v>
      </c>
      <c r="G21" s="190"/>
      <c r="H21" s="190"/>
    </row>
    <row r="22" spans="2:14" ht="15.75" x14ac:dyDescent="0.25">
      <c r="B22" s="191">
        <v>1</v>
      </c>
      <c r="C22" s="191"/>
      <c r="D22" s="191"/>
      <c r="E22" s="191"/>
      <c r="F22" s="191">
        <v>2</v>
      </c>
      <c r="G22" s="191"/>
      <c r="H22" s="191"/>
    </row>
    <row r="23" spans="2:14" ht="15.75" x14ac:dyDescent="0.25">
      <c r="B23" s="153" t="s">
        <v>75</v>
      </c>
      <c r="C23" s="153"/>
      <c r="D23" s="153"/>
      <c r="E23" s="153"/>
      <c r="F23" s="154">
        <f>F24+F26+F30+F34</f>
        <v>32652187</v>
      </c>
      <c r="G23" s="154"/>
      <c r="H23" s="154"/>
    </row>
    <row r="24" spans="2:14" ht="15.75" x14ac:dyDescent="0.25">
      <c r="B24" s="153" t="s">
        <v>76</v>
      </c>
      <c r="C24" s="153"/>
      <c r="D24" s="153"/>
      <c r="E24" s="153"/>
      <c r="F24" s="152"/>
      <c r="G24" s="152"/>
      <c r="H24" s="152"/>
    </row>
    <row r="25" spans="2:14" ht="15.75" x14ac:dyDescent="0.25">
      <c r="B25" s="151"/>
      <c r="C25" s="151"/>
      <c r="D25" s="151"/>
      <c r="E25" s="151"/>
      <c r="F25" s="152"/>
      <c r="G25" s="152"/>
      <c r="H25" s="152"/>
    </row>
    <row r="26" spans="2:14" ht="31.15" customHeight="1" x14ac:dyDescent="0.25">
      <c r="B26" s="153" t="s">
        <v>336</v>
      </c>
      <c r="C26" s="153"/>
      <c r="D26" s="153"/>
      <c r="E26" s="153"/>
      <c r="F26" s="154">
        <f>F29</f>
        <v>0</v>
      </c>
      <c r="G26" s="154"/>
      <c r="H26" s="154"/>
    </row>
    <row r="27" spans="2:14" ht="15.75" x14ac:dyDescent="0.25">
      <c r="B27" s="151" t="s">
        <v>274</v>
      </c>
      <c r="C27" s="151"/>
      <c r="D27" s="151"/>
      <c r="E27" s="151"/>
      <c r="F27" s="152"/>
      <c r="G27" s="152"/>
      <c r="H27" s="152"/>
    </row>
    <row r="28" spans="2:14" ht="31.5" customHeight="1" x14ac:dyDescent="0.25">
      <c r="B28" s="151" t="s">
        <v>275</v>
      </c>
      <c r="C28" s="151"/>
      <c r="D28" s="151"/>
      <c r="E28" s="151"/>
      <c r="F28" s="152"/>
      <c r="G28" s="152"/>
      <c r="H28" s="152"/>
    </row>
    <row r="29" spans="2:14" ht="15.75" x14ac:dyDescent="0.25">
      <c r="B29" s="151" t="s">
        <v>77</v>
      </c>
      <c r="C29" s="151"/>
      <c r="D29" s="151"/>
      <c r="E29" s="151"/>
      <c r="F29" s="152"/>
      <c r="G29" s="152"/>
      <c r="H29" s="152"/>
    </row>
    <row r="30" spans="2:14" ht="15.75" x14ac:dyDescent="0.25">
      <c r="B30" s="153" t="s">
        <v>337</v>
      </c>
      <c r="C30" s="153"/>
      <c r="D30" s="153"/>
      <c r="E30" s="153"/>
      <c r="F30" s="154">
        <v>32652187</v>
      </c>
      <c r="G30" s="154"/>
      <c r="H30" s="154"/>
    </row>
    <row r="31" spans="2:14" ht="15.75" x14ac:dyDescent="0.25">
      <c r="B31" s="151" t="s">
        <v>276</v>
      </c>
      <c r="C31" s="151"/>
      <c r="D31" s="151"/>
      <c r="E31" s="151"/>
      <c r="F31" s="152"/>
      <c r="G31" s="152"/>
      <c r="H31" s="152"/>
    </row>
    <row r="32" spans="2:14" ht="31.5" customHeight="1" x14ac:dyDescent="0.25">
      <c r="B32" s="151" t="s">
        <v>277</v>
      </c>
      <c r="C32" s="151"/>
      <c r="D32" s="151"/>
      <c r="E32" s="151"/>
      <c r="F32" s="152"/>
      <c r="G32" s="152"/>
      <c r="H32" s="152"/>
    </row>
    <row r="33" spans="2:17" ht="15.75" x14ac:dyDescent="0.25">
      <c r="B33" s="151" t="s">
        <v>78</v>
      </c>
      <c r="C33" s="151"/>
      <c r="D33" s="151"/>
      <c r="E33" s="151"/>
      <c r="F33" s="152">
        <v>32652187</v>
      </c>
      <c r="G33" s="152"/>
      <c r="H33" s="152"/>
    </row>
    <row r="34" spans="2:17" ht="15.75" x14ac:dyDescent="0.25">
      <c r="B34" s="153" t="s">
        <v>278</v>
      </c>
      <c r="C34" s="153"/>
      <c r="D34" s="153"/>
      <c r="E34" s="153"/>
      <c r="F34" s="152"/>
      <c r="G34" s="152"/>
      <c r="H34" s="152"/>
    </row>
    <row r="35" spans="2:17" ht="15.75" x14ac:dyDescent="0.25">
      <c r="B35" s="151"/>
      <c r="C35" s="151"/>
      <c r="D35" s="151"/>
      <c r="E35" s="151"/>
      <c r="F35" s="152"/>
      <c r="G35" s="152"/>
      <c r="H35" s="152"/>
    </row>
    <row r="36" spans="2:17" ht="15.75" x14ac:dyDescent="0.25">
      <c r="B36" s="153" t="s">
        <v>79</v>
      </c>
      <c r="C36" s="153"/>
      <c r="D36" s="153"/>
      <c r="E36" s="153"/>
      <c r="F36" s="154">
        <v>5762150.6799999997</v>
      </c>
      <c r="G36" s="154"/>
      <c r="H36" s="154"/>
    </row>
    <row r="37" spans="2:17" ht="15.75" x14ac:dyDescent="0.25">
      <c r="B37" s="151" t="s">
        <v>80</v>
      </c>
      <c r="C37" s="151"/>
      <c r="D37" s="151"/>
      <c r="E37" s="151"/>
      <c r="F37" s="152">
        <v>5762150.6799999997</v>
      </c>
      <c r="G37" s="152"/>
      <c r="H37" s="152"/>
    </row>
    <row r="38" spans="2:17" ht="15.75" x14ac:dyDescent="0.25">
      <c r="B38" s="151" t="s">
        <v>81</v>
      </c>
      <c r="C38" s="151"/>
      <c r="D38" s="151"/>
      <c r="E38" s="151"/>
      <c r="F38" s="152">
        <v>0</v>
      </c>
      <c r="G38" s="152"/>
      <c r="H38" s="152"/>
    </row>
    <row r="39" spans="2:17" ht="15.75" x14ac:dyDescent="0.25">
      <c r="B39" s="151" t="s">
        <v>82</v>
      </c>
      <c r="C39" s="151"/>
      <c r="D39" s="151"/>
      <c r="E39" s="151"/>
      <c r="F39" s="152">
        <v>0</v>
      </c>
      <c r="G39" s="152"/>
      <c r="H39" s="152"/>
    </row>
    <row r="40" spans="2:17" ht="15.75" x14ac:dyDescent="0.25">
      <c r="B40" s="153" t="s">
        <v>83</v>
      </c>
      <c r="C40" s="153"/>
      <c r="D40" s="153"/>
      <c r="E40" s="153"/>
      <c r="F40" s="154">
        <v>38414337.68</v>
      </c>
      <c r="G40" s="154"/>
      <c r="H40" s="154"/>
    </row>
    <row r="42" spans="2:17" ht="15.75" x14ac:dyDescent="0.25">
      <c r="B42" s="121" t="s">
        <v>84</v>
      </c>
      <c r="C42" s="121"/>
      <c r="D42" s="121"/>
      <c r="E42" s="121"/>
      <c r="F42" s="121"/>
      <c r="G42" s="121"/>
      <c r="H42" s="121"/>
    </row>
    <row r="43" spans="2:17" ht="16.149999999999999" customHeight="1" x14ac:dyDescent="0.25">
      <c r="B43" s="163" t="s">
        <v>85</v>
      </c>
      <c r="C43" s="122" t="s">
        <v>86</v>
      </c>
      <c r="D43" s="122" t="s">
        <v>87</v>
      </c>
      <c r="E43" s="122" t="s">
        <v>88</v>
      </c>
      <c r="F43" s="122" t="s">
        <v>89</v>
      </c>
      <c r="G43" s="122" t="s">
        <v>90</v>
      </c>
      <c r="H43" s="122" t="s">
        <v>91</v>
      </c>
      <c r="I43" s="122" t="s">
        <v>92</v>
      </c>
      <c r="J43" s="122"/>
      <c r="K43" s="122"/>
      <c r="L43" s="122"/>
      <c r="M43" s="122"/>
      <c r="N43" s="122" t="s">
        <v>6</v>
      </c>
      <c r="O43" s="122"/>
      <c r="P43" s="122" t="s">
        <v>93</v>
      </c>
      <c r="Q43" s="122" t="s">
        <v>94</v>
      </c>
    </row>
    <row r="44" spans="2:17" ht="46.9" customHeight="1" x14ac:dyDescent="0.25">
      <c r="B44" s="164"/>
      <c r="C44" s="122"/>
      <c r="D44" s="122"/>
      <c r="E44" s="122"/>
      <c r="F44" s="122"/>
      <c r="G44" s="122"/>
      <c r="H44" s="122"/>
      <c r="I44" s="122" t="s">
        <v>45</v>
      </c>
      <c r="J44" s="122" t="s">
        <v>95</v>
      </c>
      <c r="K44" s="122"/>
      <c r="L44" s="122"/>
      <c r="M44" s="122" t="s">
        <v>96</v>
      </c>
      <c r="N44" s="122" t="s">
        <v>97</v>
      </c>
      <c r="O44" s="122" t="s">
        <v>98</v>
      </c>
      <c r="P44" s="122"/>
      <c r="Q44" s="122"/>
    </row>
    <row r="45" spans="2:17" ht="96" customHeight="1" x14ac:dyDescent="0.25">
      <c r="B45" s="165"/>
      <c r="C45" s="122"/>
      <c r="D45" s="122"/>
      <c r="E45" s="122"/>
      <c r="F45" s="122"/>
      <c r="G45" s="122"/>
      <c r="H45" s="122"/>
      <c r="I45" s="122"/>
      <c r="J45" s="3" t="s">
        <v>99</v>
      </c>
      <c r="K45" s="3" t="s">
        <v>100</v>
      </c>
      <c r="L45" s="3" t="s">
        <v>101</v>
      </c>
      <c r="M45" s="122"/>
      <c r="N45" s="122"/>
      <c r="O45" s="122"/>
      <c r="P45" s="122"/>
      <c r="Q45" s="122"/>
    </row>
    <row r="46" spans="2:17" ht="15.75" x14ac:dyDescent="0.25">
      <c r="B46" s="4">
        <v>1</v>
      </c>
      <c r="C46" s="4">
        <v>2</v>
      </c>
      <c r="D46" s="4">
        <v>3</v>
      </c>
      <c r="E46" s="4">
        <v>4</v>
      </c>
      <c r="F46" s="4">
        <v>5</v>
      </c>
      <c r="G46" s="4">
        <v>6</v>
      </c>
      <c r="H46" s="4">
        <v>7</v>
      </c>
      <c r="I46" s="4">
        <v>8</v>
      </c>
      <c r="J46" s="4">
        <v>9</v>
      </c>
      <c r="K46" s="4">
        <v>10</v>
      </c>
      <c r="L46" s="4">
        <v>11</v>
      </c>
      <c r="M46" s="4">
        <v>12</v>
      </c>
      <c r="N46" s="4">
        <v>13</v>
      </c>
      <c r="O46" s="4">
        <v>14</v>
      </c>
      <c r="P46" s="4">
        <v>15</v>
      </c>
      <c r="Q46" s="4">
        <v>16</v>
      </c>
    </row>
    <row r="47" spans="2:17" ht="15.75" x14ac:dyDescent="0.25">
      <c r="B47" s="166" t="s">
        <v>483</v>
      </c>
      <c r="C47" s="146" t="s">
        <v>102</v>
      </c>
      <c r="D47" s="119" t="s">
        <v>309</v>
      </c>
      <c r="E47" s="146" t="s">
        <v>451</v>
      </c>
      <c r="F47" s="119" t="s">
        <v>282</v>
      </c>
      <c r="G47" s="119" t="s">
        <v>283</v>
      </c>
      <c r="H47" s="146" t="s">
        <v>103</v>
      </c>
      <c r="I47" s="171">
        <v>3529411.77</v>
      </c>
      <c r="J47" s="171">
        <f>SUM(J54:J57)</f>
        <v>0</v>
      </c>
      <c r="K47" s="171">
        <f>SUM(K54:K57)</f>
        <v>0</v>
      </c>
      <c r="L47" s="171">
        <v>3000000</v>
      </c>
      <c r="M47" s="171">
        <v>529411.77</v>
      </c>
      <c r="N47" s="119" t="s">
        <v>487</v>
      </c>
      <c r="O47" s="78">
        <v>10.11</v>
      </c>
      <c r="P47" s="158"/>
      <c r="Q47" s="146"/>
    </row>
    <row r="48" spans="2:17" ht="15.75" x14ac:dyDescent="0.25">
      <c r="B48" s="167"/>
      <c r="C48" s="147"/>
      <c r="D48" s="126"/>
      <c r="E48" s="147"/>
      <c r="F48" s="126"/>
      <c r="G48" s="126"/>
      <c r="H48" s="147"/>
      <c r="I48" s="172"/>
      <c r="J48" s="172"/>
      <c r="K48" s="172"/>
      <c r="L48" s="172"/>
      <c r="M48" s="172"/>
      <c r="N48" s="139"/>
      <c r="O48" s="11" t="s">
        <v>23</v>
      </c>
      <c r="P48" s="161"/>
      <c r="Q48" s="147"/>
    </row>
    <row r="49" spans="2:18" ht="15.75" x14ac:dyDescent="0.25">
      <c r="B49" s="167"/>
      <c r="C49" s="147"/>
      <c r="D49" s="126"/>
      <c r="E49" s="147"/>
      <c r="F49" s="126"/>
      <c r="G49" s="126"/>
      <c r="H49" s="147"/>
      <c r="I49" s="172"/>
      <c r="J49" s="172"/>
      <c r="K49" s="172"/>
      <c r="L49" s="172"/>
      <c r="M49" s="172"/>
      <c r="N49" s="119" t="s">
        <v>601</v>
      </c>
      <c r="O49" s="82" t="s">
        <v>595</v>
      </c>
      <c r="P49" s="161"/>
      <c r="Q49" s="147"/>
    </row>
    <row r="50" spans="2:18" ht="15.75" x14ac:dyDescent="0.25">
      <c r="B50" s="167"/>
      <c r="C50" s="147"/>
      <c r="D50" s="126"/>
      <c r="E50" s="147"/>
      <c r="F50" s="126"/>
      <c r="G50" s="126"/>
      <c r="H50" s="147"/>
      <c r="I50" s="172"/>
      <c r="J50" s="172"/>
      <c r="K50" s="172"/>
      <c r="L50" s="172"/>
      <c r="M50" s="172"/>
      <c r="N50" s="126"/>
      <c r="O50" s="82" t="s">
        <v>23</v>
      </c>
      <c r="P50" s="161"/>
      <c r="Q50" s="147"/>
    </row>
    <row r="51" spans="2:18" ht="15.75" customHeight="1" x14ac:dyDescent="0.25">
      <c r="B51" s="167"/>
      <c r="C51" s="147"/>
      <c r="D51" s="126"/>
      <c r="E51" s="147"/>
      <c r="F51" s="126"/>
      <c r="G51" s="126"/>
      <c r="H51" s="147"/>
      <c r="I51" s="172"/>
      <c r="J51" s="172"/>
      <c r="K51" s="172"/>
      <c r="L51" s="172"/>
      <c r="M51" s="172"/>
      <c r="N51" s="119" t="s">
        <v>488</v>
      </c>
      <c r="O51" s="13">
        <v>1</v>
      </c>
      <c r="P51" s="161"/>
      <c r="Q51" s="147"/>
    </row>
    <row r="52" spans="2:18" ht="15.75" customHeight="1" x14ac:dyDescent="0.25">
      <c r="B52" s="167"/>
      <c r="C52" s="147"/>
      <c r="D52" s="126"/>
      <c r="E52" s="147"/>
      <c r="F52" s="126"/>
      <c r="G52" s="126"/>
      <c r="H52" s="147"/>
      <c r="I52" s="172"/>
      <c r="J52" s="172"/>
      <c r="K52" s="172"/>
      <c r="L52" s="172"/>
      <c r="M52" s="172"/>
      <c r="N52" s="126"/>
      <c r="O52" s="248" t="s">
        <v>23</v>
      </c>
      <c r="P52" s="161"/>
      <c r="Q52" s="147"/>
    </row>
    <row r="53" spans="2:18" ht="15.75" customHeight="1" x14ac:dyDescent="0.25">
      <c r="B53" s="167"/>
      <c r="C53" s="147"/>
      <c r="D53" s="126"/>
      <c r="E53" s="147"/>
      <c r="F53" s="126"/>
      <c r="G53" s="126"/>
      <c r="H53" s="147"/>
      <c r="I53" s="172"/>
      <c r="J53" s="172"/>
      <c r="K53" s="172"/>
      <c r="L53" s="172"/>
      <c r="M53" s="172"/>
      <c r="N53" s="139"/>
      <c r="O53" s="249"/>
      <c r="P53" s="161"/>
      <c r="Q53" s="147"/>
    </row>
    <row r="54" spans="2:18" ht="22.5" customHeight="1" x14ac:dyDescent="0.25">
      <c r="B54" s="119" t="s">
        <v>528</v>
      </c>
      <c r="C54" s="149"/>
      <c r="D54" s="119" t="s">
        <v>309</v>
      </c>
      <c r="E54" s="146" t="s">
        <v>486</v>
      </c>
      <c r="F54" s="241"/>
      <c r="G54" s="119" t="s">
        <v>283</v>
      </c>
      <c r="H54" s="149"/>
      <c r="I54" s="144">
        <v>3529411.77</v>
      </c>
      <c r="J54" s="144">
        <v>0</v>
      </c>
      <c r="K54" s="144">
        <v>0</v>
      </c>
      <c r="L54" s="144">
        <v>3000000</v>
      </c>
      <c r="M54" s="144">
        <v>529411.77</v>
      </c>
      <c r="N54" s="119" t="s">
        <v>484</v>
      </c>
      <c r="O54" s="144">
        <v>10.11</v>
      </c>
      <c r="P54" s="146" t="s">
        <v>489</v>
      </c>
      <c r="Q54" s="146" t="s">
        <v>508</v>
      </c>
    </row>
    <row r="55" spans="2:18" ht="15.75" customHeight="1" x14ac:dyDescent="0.25">
      <c r="B55" s="126"/>
      <c r="C55" s="150"/>
      <c r="D55" s="126"/>
      <c r="E55" s="147"/>
      <c r="F55" s="242"/>
      <c r="G55" s="126"/>
      <c r="H55" s="150"/>
      <c r="I55" s="145"/>
      <c r="J55" s="145"/>
      <c r="K55" s="145"/>
      <c r="L55" s="145"/>
      <c r="M55" s="145"/>
      <c r="N55" s="139"/>
      <c r="O55" s="250"/>
      <c r="P55" s="147"/>
      <c r="Q55" s="147"/>
    </row>
    <row r="56" spans="2:18" ht="31.5" customHeight="1" x14ac:dyDescent="0.25">
      <c r="B56" s="126"/>
      <c r="C56" s="150"/>
      <c r="D56" s="126"/>
      <c r="E56" s="147"/>
      <c r="F56" s="242"/>
      <c r="G56" s="126"/>
      <c r="H56" s="150"/>
      <c r="I56" s="145"/>
      <c r="J56" s="145"/>
      <c r="K56" s="145"/>
      <c r="L56" s="145"/>
      <c r="M56" s="145"/>
      <c r="N56" s="104" t="s">
        <v>485</v>
      </c>
      <c r="O56" s="105">
        <v>1</v>
      </c>
      <c r="P56" s="147"/>
      <c r="Q56" s="147"/>
      <c r="R56" s="106"/>
    </row>
    <row r="57" spans="2:18" ht="31.5" customHeight="1" x14ac:dyDescent="0.25">
      <c r="B57" s="126"/>
      <c r="C57" s="150"/>
      <c r="D57" s="126"/>
      <c r="E57" s="147"/>
      <c r="F57" s="242"/>
      <c r="G57" s="126"/>
      <c r="H57" s="150"/>
      <c r="I57" s="145"/>
      <c r="J57" s="145"/>
      <c r="K57" s="145"/>
      <c r="L57" s="145"/>
      <c r="M57" s="145"/>
      <c r="N57" s="104" t="s">
        <v>594</v>
      </c>
      <c r="O57" s="105">
        <v>101196</v>
      </c>
      <c r="P57" s="147"/>
      <c r="Q57" s="147"/>
      <c r="R57" s="107"/>
    </row>
    <row r="58" spans="2:18" ht="15.75" customHeight="1" x14ac:dyDescent="0.25">
      <c r="B58" s="166" t="s">
        <v>491</v>
      </c>
      <c r="C58" s="146" t="s">
        <v>102</v>
      </c>
      <c r="D58" s="119" t="s">
        <v>309</v>
      </c>
      <c r="E58" s="146" t="s">
        <v>451</v>
      </c>
      <c r="F58" s="146" t="s">
        <v>282</v>
      </c>
      <c r="G58" s="119" t="s">
        <v>283</v>
      </c>
      <c r="H58" s="146" t="s">
        <v>103</v>
      </c>
      <c r="I58" s="171">
        <v>34884925.909999996</v>
      </c>
      <c r="J58" s="171">
        <f>SUM(J66:J86)</f>
        <v>0</v>
      </c>
      <c r="K58" s="171">
        <f>SUM(K66:K86)</f>
        <v>0</v>
      </c>
      <c r="L58" s="171">
        <v>29652187</v>
      </c>
      <c r="M58" s="171">
        <v>5232738.91</v>
      </c>
      <c r="N58" s="119" t="s">
        <v>592</v>
      </c>
      <c r="O58" s="102">
        <v>7.23</v>
      </c>
      <c r="P58" s="251"/>
      <c r="Q58" s="146"/>
    </row>
    <row r="59" spans="2:18" ht="31.5" customHeight="1" x14ac:dyDescent="0.25">
      <c r="B59" s="167"/>
      <c r="C59" s="147"/>
      <c r="D59" s="126"/>
      <c r="E59" s="147"/>
      <c r="F59" s="147"/>
      <c r="G59" s="126"/>
      <c r="H59" s="147"/>
      <c r="I59" s="172"/>
      <c r="J59" s="172"/>
      <c r="K59" s="172"/>
      <c r="L59" s="172"/>
      <c r="M59" s="172"/>
      <c r="N59" s="139"/>
      <c r="O59" s="11" t="s">
        <v>23</v>
      </c>
      <c r="P59" s="252"/>
      <c r="Q59" s="147"/>
    </row>
    <row r="60" spans="2:18" ht="15.75" customHeight="1" x14ac:dyDescent="0.25">
      <c r="B60" s="167"/>
      <c r="C60" s="147"/>
      <c r="D60" s="126"/>
      <c r="E60" s="147"/>
      <c r="F60" s="147"/>
      <c r="G60" s="126"/>
      <c r="H60" s="147"/>
      <c r="I60" s="172"/>
      <c r="J60" s="172"/>
      <c r="K60" s="172"/>
      <c r="L60" s="172"/>
      <c r="M60" s="172"/>
      <c r="N60" s="119" t="s">
        <v>495</v>
      </c>
      <c r="O60" s="69" t="s">
        <v>493</v>
      </c>
      <c r="P60" s="252"/>
      <c r="Q60" s="147"/>
    </row>
    <row r="61" spans="2:18" ht="15.75" x14ac:dyDescent="0.25">
      <c r="B61" s="167"/>
      <c r="C61" s="147"/>
      <c r="D61" s="126"/>
      <c r="E61" s="147"/>
      <c r="F61" s="147"/>
      <c r="G61" s="126"/>
      <c r="H61" s="147"/>
      <c r="I61" s="172"/>
      <c r="J61" s="172"/>
      <c r="K61" s="172"/>
      <c r="L61" s="172"/>
      <c r="M61" s="172"/>
      <c r="N61" s="139"/>
      <c r="O61" s="11" t="s">
        <v>23</v>
      </c>
      <c r="P61" s="252"/>
      <c r="Q61" s="147"/>
    </row>
    <row r="62" spans="2:18" ht="47.25" customHeight="1" x14ac:dyDescent="0.25">
      <c r="B62" s="167"/>
      <c r="C62" s="147"/>
      <c r="D62" s="126"/>
      <c r="E62" s="147"/>
      <c r="F62" s="147"/>
      <c r="G62" s="126"/>
      <c r="H62" s="147"/>
      <c r="I62" s="172"/>
      <c r="J62" s="172"/>
      <c r="K62" s="172"/>
      <c r="L62" s="172"/>
      <c r="M62" s="172"/>
      <c r="N62" s="26" t="s">
        <v>496</v>
      </c>
      <c r="O62" s="64" t="s">
        <v>597</v>
      </c>
      <c r="P62" s="252"/>
      <c r="Q62" s="147"/>
    </row>
    <row r="63" spans="2:18" ht="38.25" customHeight="1" x14ac:dyDescent="0.25">
      <c r="B63" s="167"/>
      <c r="C63" s="147"/>
      <c r="D63" s="126"/>
      <c r="E63" s="147"/>
      <c r="F63" s="147"/>
      <c r="G63" s="126"/>
      <c r="H63" s="147"/>
      <c r="I63" s="172"/>
      <c r="J63" s="172"/>
      <c r="K63" s="172"/>
      <c r="L63" s="172"/>
      <c r="M63" s="172"/>
      <c r="N63" s="26" t="s">
        <v>488</v>
      </c>
      <c r="O63" s="64" t="s">
        <v>497</v>
      </c>
      <c r="P63" s="252"/>
      <c r="Q63" s="147"/>
    </row>
    <row r="64" spans="2:18" ht="31.5" x14ac:dyDescent="0.25">
      <c r="B64" s="167"/>
      <c r="C64" s="147"/>
      <c r="D64" s="126"/>
      <c r="E64" s="147"/>
      <c r="F64" s="147"/>
      <c r="G64" s="126"/>
      <c r="H64" s="147"/>
      <c r="I64" s="172"/>
      <c r="J64" s="172"/>
      <c r="K64" s="172"/>
      <c r="L64" s="172"/>
      <c r="M64" s="172"/>
      <c r="N64" s="26" t="s">
        <v>500</v>
      </c>
      <c r="O64" s="64" t="s">
        <v>499</v>
      </c>
      <c r="P64" s="252"/>
      <c r="Q64" s="147"/>
    </row>
    <row r="65" spans="2:17" ht="63" x14ac:dyDescent="0.25">
      <c r="B65" s="168"/>
      <c r="C65" s="148"/>
      <c r="D65" s="139"/>
      <c r="E65" s="148"/>
      <c r="F65" s="148"/>
      <c r="G65" s="139"/>
      <c r="H65" s="148"/>
      <c r="I65" s="186"/>
      <c r="J65" s="186"/>
      <c r="K65" s="186"/>
      <c r="L65" s="186"/>
      <c r="M65" s="186"/>
      <c r="N65" s="26" t="s">
        <v>502</v>
      </c>
      <c r="O65" s="64" t="s">
        <v>503</v>
      </c>
      <c r="P65" s="253"/>
      <c r="Q65" s="148"/>
    </row>
    <row r="66" spans="2:17" ht="51.75" customHeight="1" x14ac:dyDescent="0.25">
      <c r="B66" s="119" t="s">
        <v>529</v>
      </c>
      <c r="C66" s="149"/>
      <c r="D66" s="119" t="s">
        <v>309</v>
      </c>
      <c r="E66" s="146" t="s">
        <v>451</v>
      </c>
      <c r="F66" s="149"/>
      <c r="G66" s="119" t="s">
        <v>283</v>
      </c>
      <c r="H66" s="149"/>
      <c r="I66" s="171">
        <v>2352941.1800000002</v>
      </c>
      <c r="J66" s="171">
        <v>0</v>
      </c>
      <c r="K66" s="171">
        <v>0</v>
      </c>
      <c r="L66" s="171">
        <v>2000000</v>
      </c>
      <c r="M66" s="171">
        <v>352941.18</v>
      </c>
      <c r="N66" s="49" t="s">
        <v>494</v>
      </c>
      <c r="O66" s="103">
        <v>2.2200000000000002</v>
      </c>
      <c r="P66" s="146" t="s">
        <v>504</v>
      </c>
      <c r="Q66" s="146" t="s">
        <v>505</v>
      </c>
    </row>
    <row r="67" spans="2:17" ht="39" customHeight="1" x14ac:dyDescent="0.25">
      <c r="B67" s="126"/>
      <c r="C67" s="150"/>
      <c r="D67" s="126"/>
      <c r="E67" s="147"/>
      <c r="F67" s="150"/>
      <c r="G67" s="126"/>
      <c r="H67" s="150"/>
      <c r="I67" s="172"/>
      <c r="J67" s="172"/>
      <c r="K67" s="172"/>
      <c r="L67" s="172"/>
      <c r="M67" s="172"/>
      <c r="N67" s="41" t="s">
        <v>485</v>
      </c>
      <c r="O67" s="62">
        <v>1</v>
      </c>
      <c r="P67" s="147"/>
      <c r="Q67" s="147"/>
    </row>
    <row r="68" spans="2:17" ht="36.75" customHeight="1" x14ac:dyDescent="0.25">
      <c r="B68" s="126"/>
      <c r="C68" s="150"/>
      <c r="D68" s="126"/>
      <c r="E68" s="147"/>
      <c r="F68" s="150"/>
      <c r="G68" s="126"/>
      <c r="H68" s="150"/>
      <c r="I68" s="172"/>
      <c r="J68" s="172"/>
      <c r="K68" s="172"/>
      <c r="L68" s="172"/>
      <c r="M68" s="172"/>
      <c r="N68" s="41" t="s">
        <v>498</v>
      </c>
      <c r="O68" s="62">
        <v>22240</v>
      </c>
      <c r="P68" s="147"/>
      <c r="Q68" s="147"/>
    </row>
    <row r="69" spans="2:17" ht="53.25" customHeight="1" x14ac:dyDescent="0.25">
      <c r="B69" s="119" t="s">
        <v>530</v>
      </c>
      <c r="C69" s="149"/>
      <c r="D69" s="119" t="s">
        <v>309</v>
      </c>
      <c r="E69" s="146" t="s">
        <v>451</v>
      </c>
      <c r="F69" s="241"/>
      <c r="G69" s="119" t="s">
        <v>283</v>
      </c>
      <c r="H69" s="149"/>
      <c r="I69" s="144">
        <v>9411764.7100000009</v>
      </c>
      <c r="J69" s="144">
        <v>0</v>
      </c>
      <c r="K69" s="144">
        <v>0</v>
      </c>
      <c r="L69" s="144">
        <v>8000000</v>
      </c>
      <c r="M69" s="144">
        <v>1411764.71</v>
      </c>
      <c r="N69" s="41" t="s">
        <v>494</v>
      </c>
      <c r="O69" s="102">
        <v>10.72</v>
      </c>
      <c r="P69" s="146" t="s">
        <v>504</v>
      </c>
      <c r="Q69" s="146" t="s">
        <v>506</v>
      </c>
    </row>
    <row r="70" spans="2:17" ht="31.5" x14ac:dyDescent="0.25">
      <c r="B70" s="126"/>
      <c r="C70" s="150"/>
      <c r="D70" s="126"/>
      <c r="E70" s="147"/>
      <c r="F70" s="242"/>
      <c r="G70" s="126"/>
      <c r="H70" s="150"/>
      <c r="I70" s="145"/>
      <c r="J70" s="145"/>
      <c r="K70" s="145"/>
      <c r="L70" s="145"/>
      <c r="M70" s="145"/>
      <c r="N70" s="41" t="s">
        <v>485</v>
      </c>
      <c r="O70" s="62">
        <v>1</v>
      </c>
      <c r="P70" s="147"/>
      <c r="Q70" s="147"/>
    </row>
    <row r="71" spans="2:17" ht="31.5" x14ac:dyDescent="0.25">
      <c r="B71" s="126"/>
      <c r="C71" s="150"/>
      <c r="D71" s="126"/>
      <c r="E71" s="147"/>
      <c r="F71" s="242"/>
      <c r="G71" s="126"/>
      <c r="H71" s="150"/>
      <c r="I71" s="145"/>
      <c r="J71" s="145"/>
      <c r="K71" s="145"/>
      <c r="L71" s="145"/>
      <c r="M71" s="145"/>
      <c r="N71" s="41" t="s">
        <v>498</v>
      </c>
      <c r="O71" s="28">
        <v>107216</v>
      </c>
      <c r="P71" s="147"/>
      <c r="Q71" s="147"/>
    </row>
    <row r="72" spans="2:17" ht="52.5" customHeight="1" x14ac:dyDescent="0.25">
      <c r="B72" s="119" t="s">
        <v>531</v>
      </c>
      <c r="C72" s="149"/>
      <c r="D72" s="119" t="s">
        <v>309</v>
      </c>
      <c r="E72" s="146" t="s">
        <v>451</v>
      </c>
      <c r="F72" s="241"/>
      <c r="G72" s="119" t="s">
        <v>283</v>
      </c>
      <c r="H72" s="149"/>
      <c r="I72" s="144">
        <v>3708455.3</v>
      </c>
      <c r="J72" s="144">
        <v>0</v>
      </c>
      <c r="K72" s="144">
        <v>0</v>
      </c>
      <c r="L72" s="144">
        <v>3152187</v>
      </c>
      <c r="M72" s="144">
        <v>556268.30000000005</v>
      </c>
      <c r="N72" s="41" t="s">
        <v>593</v>
      </c>
      <c r="O72" s="62">
        <v>7</v>
      </c>
      <c r="P72" s="146" t="s">
        <v>504</v>
      </c>
      <c r="Q72" s="146" t="s">
        <v>505</v>
      </c>
    </row>
    <row r="73" spans="2:17" ht="35.25" customHeight="1" x14ac:dyDescent="0.25">
      <c r="B73" s="126"/>
      <c r="C73" s="150"/>
      <c r="D73" s="126"/>
      <c r="E73" s="147"/>
      <c r="F73" s="242"/>
      <c r="G73" s="126"/>
      <c r="H73" s="150"/>
      <c r="I73" s="145"/>
      <c r="J73" s="145"/>
      <c r="K73" s="145"/>
      <c r="L73" s="145"/>
      <c r="M73" s="145"/>
      <c r="N73" s="41" t="s">
        <v>485</v>
      </c>
      <c r="O73" s="62">
        <v>1</v>
      </c>
      <c r="P73" s="147"/>
      <c r="Q73" s="147"/>
    </row>
    <row r="74" spans="2:17" ht="50.25" customHeight="1" x14ac:dyDescent="0.25">
      <c r="B74" s="126"/>
      <c r="C74" s="150"/>
      <c r="D74" s="126"/>
      <c r="E74" s="147"/>
      <c r="F74" s="242"/>
      <c r="G74" s="126"/>
      <c r="H74" s="150"/>
      <c r="I74" s="145"/>
      <c r="J74" s="145"/>
      <c r="K74" s="145"/>
      <c r="L74" s="145"/>
      <c r="M74" s="145"/>
      <c r="N74" s="41" t="s">
        <v>596</v>
      </c>
      <c r="O74" s="62">
        <v>7</v>
      </c>
      <c r="P74" s="147"/>
      <c r="Q74" s="147"/>
    </row>
    <row r="75" spans="2:17" ht="34.5" customHeight="1" x14ac:dyDescent="0.25">
      <c r="B75" s="126"/>
      <c r="C75" s="150"/>
      <c r="D75" s="126"/>
      <c r="E75" s="147"/>
      <c r="F75" s="242"/>
      <c r="G75" s="126"/>
      <c r="H75" s="150"/>
      <c r="I75" s="145"/>
      <c r="J75" s="145"/>
      <c r="K75" s="145"/>
      <c r="L75" s="145"/>
      <c r="M75" s="145"/>
      <c r="N75" s="41" t="s">
        <v>498</v>
      </c>
      <c r="O75" s="28">
        <v>630296</v>
      </c>
      <c r="P75" s="147"/>
      <c r="Q75" s="147"/>
    </row>
    <row r="76" spans="2:17" ht="34.5" customHeight="1" x14ac:dyDescent="0.25">
      <c r="B76" s="119" t="s">
        <v>532</v>
      </c>
      <c r="C76" s="149"/>
      <c r="D76" s="119" t="s">
        <v>309</v>
      </c>
      <c r="E76" s="146" t="s">
        <v>451</v>
      </c>
      <c r="F76" s="241"/>
      <c r="G76" s="119" t="s">
        <v>283</v>
      </c>
      <c r="H76" s="149"/>
      <c r="I76" s="144">
        <v>9411764.7100000009</v>
      </c>
      <c r="J76" s="144">
        <v>0</v>
      </c>
      <c r="K76" s="144">
        <v>0</v>
      </c>
      <c r="L76" s="144">
        <v>8000000</v>
      </c>
      <c r="M76" s="144">
        <v>1411764.71</v>
      </c>
      <c r="N76" s="41" t="s">
        <v>492</v>
      </c>
      <c r="O76" s="62">
        <v>25000</v>
      </c>
      <c r="P76" s="146" t="s">
        <v>489</v>
      </c>
      <c r="Q76" s="146" t="s">
        <v>507</v>
      </c>
    </row>
    <row r="77" spans="2:17" ht="30.75" customHeight="1" x14ac:dyDescent="0.25">
      <c r="B77" s="126"/>
      <c r="C77" s="150"/>
      <c r="D77" s="126"/>
      <c r="E77" s="147"/>
      <c r="F77" s="242"/>
      <c r="G77" s="126"/>
      <c r="H77" s="150"/>
      <c r="I77" s="145"/>
      <c r="J77" s="145"/>
      <c r="K77" s="145"/>
      <c r="L77" s="145"/>
      <c r="M77" s="145"/>
      <c r="N77" s="41" t="s">
        <v>485</v>
      </c>
      <c r="O77" s="62">
        <v>1</v>
      </c>
      <c r="P77" s="147"/>
      <c r="Q77" s="147"/>
    </row>
    <row r="78" spans="2:17" ht="69.75" customHeight="1" x14ac:dyDescent="0.25">
      <c r="B78" s="126"/>
      <c r="C78" s="150"/>
      <c r="D78" s="126"/>
      <c r="E78" s="147"/>
      <c r="F78" s="242"/>
      <c r="G78" s="126"/>
      <c r="H78" s="150"/>
      <c r="I78" s="145"/>
      <c r="J78" s="145"/>
      <c r="K78" s="145"/>
      <c r="L78" s="145"/>
      <c r="M78" s="145"/>
      <c r="N78" s="41" t="s">
        <v>501</v>
      </c>
      <c r="O78" s="28">
        <v>1770</v>
      </c>
      <c r="P78" s="147"/>
      <c r="Q78" s="147"/>
    </row>
    <row r="79" spans="2:17" ht="49.5" customHeight="1" x14ac:dyDescent="0.25">
      <c r="B79" s="119" t="s">
        <v>533</v>
      </c>
      <c r="C79" s="149"/>
      <c r="D79" s="119" t="s">
        <v>309</v>
      </c>
      <c r="E79" s="146" t="s">
        <v>451</v>
      </c>
      <c r="F79" s="241"/>
      <c r="G79" s="119" t="s">
        <v>283</v>
      </c>
      <c r="H79" s="149"/>
      <c r="I79" s="144">
        <v>3529411.77</v>
      </c>
      <c r="J79" s="144">
        <v>0</v>
      </c>
      <c r="K79" s="144">
        <v>0</v>
      </c>
      <c r="L79" s="144">
        <v>3000000</v>
      </c>
      <c r="M79" s="144">
        <v>529411.77</v>
      </c>
      <c r="N79" s="41" t="s">
        <v>494</v>
      </c>
      <c r="O79" s="102">
        <v>2.98</v>
      </c>
      <c r="P79" s="146" t="s">
        <v>598</v>
      </c>
      <c r="Q79" s="146" t="s">
        <v>599</v>
      </c>
    </row>
    <row r="80" spans="2:17" ht="33.75" customHeight="1" x14ac:dyDescent="0.25">
      <c r="B80" s="126"/>
      <c r="C80" s="150"/>
      <c r="D80" s="126"/>
      <c r="E80" s="147"/>
      <c r="F80" s="242"/>
      <c r="G80" s="126"/>
      <c r="H80" s="150"/>
      <c r="I80" s="145"/>
      <c r="J80" s="145"/>
      <c r="K80" s="145"/>
      <c r="L80" s="145"/>
      <c r="M80" s="145"/>
      <c r="N80" s="41" t="s">
        <v>485</v>
      </c>
      <c r="O80" s="62">
        <v>1</v>
      </c>
      <c r="P80" s="147"/>
      <c r="Q80" s="147"/>
    </row>
    <row r="81" spans="2:17" ht="33.75" customHeight="1" x14ac:dyDescent="0.25">
      <c r="B81" s="126"/>
      <c r="C81" s="150"/>
      <c r="D81" s="126"/>
      <c r="E81" s="147"/>
      <c r="F81" s="242"/>
      <c r="G81" s="126"/>
      <c r="H81" s="150"/>
      <c r="I81" s="145"/>
      <c r="J81" s="145"/>
      <c r="K81" s="145"/>
      <c r="L81" s="145"/>
      <c r="M81" s="145"/>
      <c r="N81" s="41" t="s">
        <v>498</v>
      </c>
      <c r="O81" s="28">
        <v>29839</v>
      </c>
      <c r="P81" s="147"/>
      <c r="Q81" s="147"/>
    </row>
    <row r="82" spans="2:17" ht="46.5" customHeight="1" x14ac:dyDescent="0.25">
      <c r="B82" s="119" t="s">
        <v>534</v>
      </c>
      <c r="C82" s="149"/>
      <c r="D82" s="119" t="s">
        <v>309</v>
      </c>
      <c r="E82" s="146" t="s">
        <v>451</v>
      </c>
      <c r="F82" s="241"/>
      <c r="G82" s="119" t="s">
        <v>283</v>
      </c>
      <c r="H82" s="149"/>
      <c r="I82" s="144">
        <v>4117647.06</v>
      </c>
      <c r="J82" s="144">
        <v>0</v>
      </c>
      <c r="K82" s="144">
        <v>0</v>
      </c>
      <c r="L82" s="144">
        <v>3500000</v>
      </c>
      <c r="M82" s="144">
        <v>617647.06000000006</v>
      </c>
      <c r="N82" s="41" t="s">
        <v>593</v>
      </c>
      <c r="O82" s="102">
        <v>0.23</v>
      </c>
      <c r="P82" s="146" t="s">
        <v>489</v>
      </c>
      <c r="Q82" s="146" t="s">
        <v>600</v>
      </c>
    </row>
    <row r="83" spans="2:17" ht="33.75" customHeight="1" x14ac:dyDescent="0.25">
      <c r="B83" s="126"/>
      <c r="C83" s="150"/>
      <c r="D83" s="126"/>
      <c r="E83" s="147"/>
      <c r="F83" s="242"/>
      <c r="G83" s="126"/>
      <c r="H83" s="150"/>
      <c r="I83" s="145"/>
      <c r="J83" s="145"/>
      <c r="K83" s="145"/>
      <c r="L83" s="145"/>
      <c r="M83" s="145"/>
      <c r="N83" s="41" t="s">
        <v>485</v>
      </c>
      <c r="O83" s="62">
        <v>1</v>
      </c>
      <c r="P83" s="147"/>
      <c r="Q83" s="147"/>
    </row>
    <row r="84" spans="2:17" ht="78" customHeight="1" x14ac:dyDescent="0.25">
      <c r="B84" s="126"/>
      <c r="C84" s="150"/>
      <c r="D84" s="126"/>
      <c r="E84" s="147"/>
      <c r="F84" s="242"/>
      <c r="G84" s="126"/>
      <c r="H84" s="150"/>
      <c r="I84" s="145"/>
      <c r="J84" s="145"/>
      <c r="K84" s="145"/>
      <c r="L84" s="145"/>
      <c r="M84" s="145"/>
      <c r="N84" s="41" t="s">
        <v>498</v>
      </c>
      <c r="O84" s="28">
        <v>12424</v>
      </c>
      <c r="P84" s="147"/>
      <c r="Q84" s="147"/>
    </row>
    <row r="85" spans="2:17" ht="39" customHeight="1" x14ac:dyDescent="0.25">
      <c r="B85" s="119" t="s">
        <v>535</v>
      </c>
      <c r="C85" s="149"/>
      <c r="D85" s="119" t="s">
        <v>309</v>
      </c>
      <c r="E85" s="146" t="s">
        <v>451</v>
      </c>
      <c r="F85" s="241"/>
      <c r="G85" s="119" t="s">
        <v>283</v>
      </c>
      <c r="H85" s="149"/>
      <c r="I85" s="144">
        <v>2352941.1800000002</v>
      </c>
      <c r="J85" s="144">
        <v>0</v>
      </c>
      <c r="K85" s="144">
        <v>0</v>
      </c>
      <c r="L85" s="144">
        <v>2000000</v>
      </c>
      <c r="M85" s="144">
        <v>352941.18</v>
      </c>
      <c r="N85" s="41" t="s">
        <v>492</v>
      </c>
      <c r="O85" s="62">
        <v>16000</v>
      </c>
      <c r="P85" s="146" t="s">
        <v>105</v>
      </c>
      <c r="Q85" s="146" t="s">
        <v>509</v>
      </c>
    </row>
    <row r="86" spans="2:17" ht="234" customHeight="1" x14ac:dyDescent="0.25">
      <c r="B86" s="126"/>
      <c r="C86" s="150"/>
      <c r="D86" s="126"/>
      <c r="E86" s="147"/>
      <c r="F86" s="242"/>
      <c r="G86" s="126"/>
      <c r="H86" s="150"/>
      <c r="I86" s="145"/>
      <c r="J86" s="145"/>
      <c r="K86" s="145"/>
      <c r="L86" s="145"/>
      <c r="M86" s="145"/>
      <c r="N86" s="41" t="s">
        <v>485</v>
      </c>
      <c r="O86" s="62">
        <v>1</v>
      </c>
      <c r="P86" s="147"/>
      <c r="Q86" s="147"/>
    </row>
    <row r="87" spans="2:17" ht="15.75" x14ac:dyDescent="0.25">
      <c r="B87" s="140" t="s">
        <v>106</v>
      </c>
      <c r="C87" s="140"/>
      <c r="D87" s="140"/>
      <c r="E87" s="140"/>
      <c r="F87" s="140"/>
      <c r="G87" s="140"/>
      <c r="H87" s="140"/>
      <c r="I87" s="75">
        <f>I47+I58</f>
        <v>38414337.68</v>
      </c>
      <c r="J87" s="75">
        <f>J47+J58</f>
        <v>0</v>
      </c>
      <c r="K87" s="75">
        <f>K47+K58</f>
        <v>0</v>
      </c>
      <c r="L87" s="75">
        <f>L47+L58</f>
        <v>32652187</v>
      </c>
      <c r="M87" s="75">
        <f>M47+M58</f>
        <v>5762150.6799999997</v>
      </c>
      <c r="N87" s="155"/>
      <c r="O87" s="155"/>
      <c r="P87" s="155"/>
      <c r="Q87" s="155"/>
    </row>
    <row r="88" spans="2:17" ht="15.75" x14ac:dyDescent="0.25">
      <c r="B88" s="90" t="s">
        <v>536</v>
      </c>
      <c r="C88" s="87"/>
      <c r="D88" s="87"/>
      <c r="E88" s="87"/>
      <c r="F88" s="87"/>
      <c r="G88" s="87"/>
      <c r="H88" s="87"/>
      <c r="I88" s="88"/>
      <c r="J88" s="88"/>
      <c r="K88" s="88"/>
      <c r="L88" s="88"/>
      <c r="M88" s="88"/>
      <c r="N88" s="89"/>
      <c r="O88" s="89"/>
      <c r="P88" s="89"/>
      <c r="Q88" s="89"/>
    </row>
    <row r="89" spans="2:17" ht="15.75" x14ac:dyDescent="0.25">
      <c r="B89" s="87"/>
      <c r="C89" s="87"/>
      <c r="D89" s="87"/>
      <c r="E89" s="87"/>
      <c r="F89" s="87"/>
      <c r="G89" s="87"/>
      <c r="H89" s="87"/>
      <c r="I89" s="88"/>
      <c r="J89" s="88"/>
      <c r="K89" s="88"/>
      <c r="L89" s="88"/>
      <c r="M89" s="88"/>
      <c r="N89" s="89"/>
      <c r="O89" s="89"/>
      <c r="P89" s="89"/>
      <c r="Q89" s="89"/>
    </row>
    <row r="91" spans="2:17" ht="15.75" x14ac:dyDescent="0.25">
      <c r="B91" s="169" t="s">
        <v>107</v>
      </c>
      <c r="C91" s="169"/>
      <c r="D91" s="169"/>
      <c r="E91" s="169"/>
    </row>
    <row r="92" spans="2:17" ht="35.450000000000003" customHeight="1" x14ac:dyDescent="0.25">
      <c r="B92" s="10" t="s">
        <v>3</v>
      </c>
      <c r="C92" s="122" t="s">
        <v>108</v>
      </c>
      <c r="D92" s="122"/>
      <c r="E92" s="122"/>
      <c r="F92" s="123" t="s">
        <v>109</v>
      </c>
      <c r="G92" s="123"/>
      <c r="H92" s="123"/>
      <c r="I92" s="123"/>
      <c r="J92" s="122" t="s">
        <v>110</v>
      </c>
      <c r="K92" s="123"/>
      <c r="L92" s="123"/>
      <c r="M92" s="123"/>
    </row>
    <row r="93" spans="2:17" ht="15.75" x14ac:dyDescent="0.25">
      <c r="B93" s="4">
        <v>1</v>
      </c>
      <c r="C93" s="156">
        <v>2</v>
      </c>
      <c r="D93" s="156"/>
      <c r="E93" s="156"/>
      <c r="F93" s="156">
        <v>3</v>
      </c>
      <c r="G93" s="156"/>
      <c r="H93" s="156"/>
      <c r="I93" s="156"/>
      <c r="J93" s="156">
        <v>4</v>
      </c>
      <c r="K93" s="156"/>
      <c r="L93" s="156"/>
      <c r="M93" s="156"/>
    </row>
    <row r="94" spans="2:17" ht="33" customHeight="1" x14ac:dyDescent="0.25">
      <c r="B94" s="8"/>
      <c r="C94" s="246" t="s">
        <v>327</v>
      </c>
      <c r="D94" s="246"/>
      <c r="E94" s="246"/>
      <c r="F94" s="170"/>
      <c r="G94" s="170"/>
      <c r="H94" s="170"/>
      <c r="I94" s="170"/>
      <c r="J94" s="170"/>
      <c r="K94" s="170"/>
      <c r="L94" s="170"/>
      <c r="M94" s="170"/>
    </row>
    <row r="96" spans="2:17" ht="15.75" x14ac:dyDescent="0.25">
      <c r="B96" s="169" t="s">
        <v>111</v>
      </c>
      <c r="C96" s="169"/>
      <c r="D96" s="169"/>
      <c r="E96" s="169"/>
      <c r="F96" s="169"/>
    </row>
    <row r="97" spans="2:13" ht="33.6" customHeight="1" x14ac:dyDescent="0.25">
      <c r="B97" s="10" t="s">
        <v>3</v>
      </c>
      <c r="C97" s="123" t="s">
        <v>112</v>
      </c>
      <c r="D97" s="123"/>
      <c r="E97" s="123"/>
      <c r="F97" s="123" t="s">
        <v>109</v>
      </c>
      <c r="G97" s="123"/>
      <c r="H97" s="123"/>
      <c r="I97" s="123"/>
      <c r="J97" s="122" t="s">
        <v>113</v>
      </c>
      <c r="K97" s="123"/>
      <c r="L97" s="123"/>
      <c r="M97" s="123"/>
    </row>
    <row r="98" spans="2:13" ht="15.75" x14ac:dyDescent="0.25">
      <c r="B98" s="4">
        <v>1</v>
      </c>
      <c r="C98" s="156">
        <v>2</v>
      </c>
      <c r="D98" s="156"/>
      <c r="E98" s="156"/>
      <c r="F98" s="156">
        <v>3</v>
      </c>
      <c r="G98" s="156"/>
      <c r="H98" s="156"/>
      <c r="I98" s="156"/>
      <c r="J98" s="156">
        <v>4</v>
      </c>
      <c r="K98" s="156"/>
      <c r="L98" s="156"/>
      <c r="M98" s="156"/>
    </row>
    <row r="99" spans="2:13" ht="48" customHeight="1" x14ac:dyDescent="0.25">
      <c r="B99" s="8"/>
      <c r="C99" s="246" t="s">
        <v>328</v>
      </c>
      <c r="D99" s="246"/>
      <c r="E99" s="246"/>
      <c r="F99" s="170"/>
      <c r="G99" s="170"/>
      <c r="H99" s="170"/>
      <c r="I99" s="170"/>
      <c r="J99" s="170"/>
      <c r="K99" s="170"/>
      <c r="L99" s="170"/>
      <c r="M99" s="170"/>
    </row>
    <row r="101" spans="2:13" ht="15.75" x14ac:dyDescent="0.25">
      <c r="B101" s="169" t="s">
        <v>114</v>
      </c>
      <c r="C101" s="169"/>
      <c r="D101" s="169"/>
    </row>
    <row r="102" spans="2:13" ht="38.450000000000003" customHeight="1" x14ac:dyDescent="0.25">
      <c r="B102" s="10" t="s">
        <v>3</v>
      </c>
      <c r="C102" s="122" t="s">
        <v>115</v>
      </c>
      <c r="D102" s="122"/>
      <c r="E102" s="122"/>
      <c r="F102" s="173" t="s">
        <v>116</v>
      </c>
      <c r="G102" s="174"/>
      <c r="H102" s="174"/>
      <c r="I102" s="174"/>
      <c r="J102" s="174"/>
      <c r="K102" s="174"/>
      <c r="L102" s="174"/>
      <c r="M102" s="175"/>
    </row>
    <row r="103" spans="2:13" ht="15.75" x14ac:dyDescent="0.25">
      <c r="B103" s="4">
        <v>1</v>
      </c>
      <c r="C103" s="156">
        <v>2</v>
      </c>
      <c r="D103" s="156"/>
      <c r="E103" s="156"/>
      <c r="F103" s="176">
        <v>3</v>
      </c>
      <c r="G103" s="177"/>
      <c r="H103" s="177"/>
      <c r="I103" s="177"/>
      <c r="J103" s="177"/>
      <c r="K103" s="177"/>
      <c r="L103" s="177"/>
      <c r="M103" s="178"/>
    </row>
    <row r="104" spans="2:13" ht="14.45" customHeight="1" x14ac:dyDescent="0.25">
      <c r="B104" s="34" t="s">
        <v>15</v>
      </c>
      <c r="C104" s="182"/>
      <c r="D104" s="182"/>
      <c r="E104" s="182"/>
      <c r="F104" s="183"/>
      <c r="G104" s="184"/>
      <c r="H104" s="184"/>
      <c r="I104" s="184"/>
      <c r="J104" s="184"/>
      <c r="K104" s="184"/>
      <c r="L104" s="184"/>
      <c r="M104" s="185"/>
    </row>
    <row r="106" spans="2:13" ht="15.75" x14ac:dyDescent="0.25">
      <c r="B106" s="169" t="s">
        <v>117</v>
      </c>
      <c r="C106" s="169"/>
      <c r="D106" s="169"/>
      <c r="E106" s="169"/>
      <c r="F106" s="169"/>
      <c r="G106" s="169"/>
    </row>
    <row r="107" spans="2:13" ht="15.6" customHeight="1" x14ac:dyDescent="0.25">
      <c r="B107" s="10" t="s">
        <v>3</v>
      </c>
      <c r="C107" s="173" t="s">
        <v>118</v>
      </c>
      <c r="D107" s="174"/>
      <c r="E107" s="174"/>
      <c r="F107" s="174"/>
      <c r="G107" s="174"/>
      <c r="H107" s="174"/>
      <c r="I107" s="174"/>
      <c r="J107" s="174"/>
      <c r="K107" s="174"/>
      <c r="L107" s="174"/>
      <c r="M107" s="175"/>
    </row>
    <row r="108" spans="2:13" ht="15.75" x14ac:dyDescent="0.25">
      <c r="B108" s="4">
        <v>1</v>
      </c>
      <c r="C108" s="176">
        <v>2</v>
      </c>
      <c r="D108" s="177"/>
      <c r="E108" s="177"/>
      <c r="F108" s="177"/>
      <c r="G108" s="177"/>
      <c r="H108" s="177"/>
      <c r="I108" s="177"/>
      <c r="J108" s="177"/>
      <c r="K108" s="177"/>
      <c r="L108" s="177"/>
      <c r="M108" s="178"/>
    </row>
    <row r="109" spans="2:13" ht="15.75" x14ac:dyDescent="0.25">
      <c r="B109" s="8"/>
      <c r="C109" s="243" t="s">
        <v>329</v>
      </c>
      <c r="D109" s="244"/>
      <c r="E109" s="244"/>
      <c r="F109" s="244"/>
      <c r="G109" s="244"/>
      <c r="H109" s="244"/>
      <c r="I109" s="244"/>
      <c r="J109" s="244"/>
      <c r="K109" s="244"/>
      <c r="L109" s="244"/>
      <c r="M109" s="245"/>
    </row>
  </sheetData>
  <mergeCells count="280">
    <mergeCell ref="M58:M65"/>
    <mergeCell ref="N58:N59"/>
    <mergeCell ref="B58:B65"/>
    <mergeCell ref="C58:C65"/>
    <mergeCell ref="D82:D84"/>
    <mergeCell ref="E82:E84"/>
    <mergeCell ref="F82:F84"/>
    <mergeCell ref="G82:G84"/>
    <mergeCell ref="N49:N50"/>
    <mergeCell ref="B76:B78"/>
    <mergeCell ref="C76:C78"/>
    <mergeCell ref="J82:J84"/>
    <mergeCell ref="K82:K84"/>
    <mergeCell ref="L82:L84"/>
    <mergeCell ref="M82:M84"/>
    <mergeCell ref="B82:B84"/>
    <mergeCell ref="C82:C84"/>
    <mergeCell ref="D76:D78"/>
    <mergeCell ref="E76:E78"/>
    <mergeCell ref="F76:F78"/>
    <mergeCell ref="G76:G78"/>
    <mergeCell ref="E66:E68"/>
    <mergeCell ref="F66:F68"/>
    <mergeCell ref="G66:G68"/>
    <mergeCell ref="I58:I65"/>
    <mergeCell ref="J58:J65"/>
    <mergeCell ref="K58:K65"/>
    <mergeCell ref="L58:L65"/>
    <mergeCell ref="B79:B81"/>
    <mergeCell ref="C79:C81"/>
    <mergeCell ref="D79:D81"/>
    <mergeCell ref="E79:E81"/>
    <mergeCell ref="F79:F81"/>
    <mergeCell ref="G79:G81"/>
    <mergeCell ref="H79:H81"/>
    <mergeCell ref="I79:I81"/>
    <mergeCell ref="D58:D65"/>
    <mergeCell ref="E58:E65"/>
    <mergeCell ref="F58:F65"/>
    <mergeCell ref="G58:G65"/>
    <mergeCell ref="H58:H65"/>
    <mergeCell ref="Q79:Q81"/>
    <mergeCell ref="Q76:Q78"/>
    <mergeCell ref="J76:J78"/>
    <mergeCell ref="K76:K78"/>
    <mergeCell ref="L76:L78"/>
    <mergeCell ref="M76:M78"/>
    <mergeCell ref="H76:H78"/>
    <mergeCell ref="I76:I78"/>
    <mergeCell ref="P82:P84"/>
    <mergeCell ref="J79:J81"/>
    <mergeCell ref="K79:K81"/>
    <mergeCell ref="L79:L81"/>
    <mergeCell ref="M79:M81"/>
    <mergeCell ref="P79:P81"/>
    <mergeCell ref="P76:P78"/>
    <mergeCell ref="H82:H84"/>
    <mergeCell ref="I82:I84"/>
    <mergeCell ref="Q82:Q84"/>
    <mergeCell ref="Q69:Q71"/>
    <mergeCell ref="B72:B75"/>
    <mergeCell ref="C72:C75"/>
    <mergeCell ref="D72:D75"/>
    <mergeCell ref="E72:E75"/>
    <mergeCell ref="F72:F75"/>
    <mergeCell ref="G72:G75"/>
    <mergeCell ref="P72:P75"/>
    <mergeCell ref="Q72:Q75"/>
    <mergeCell ref="J72:J75"/>
    <mergeCell ref="K72:K75"/>
    <mergeCell ref="L72:L75"/>
    <mergeCell ref="M72:M75"/>
    <mergeCell ref="H72:H75"/>
    <mergeCell ref="I72:I75"/>
    <mergeCell ref="L69:L71"/>
    <mergeCell ref="M69:M71"/>
    <mergeCell ref="P69:P71"/>
    <mergeCell ref="P54:P57"/>
    <mergeCell ref="Q54:Q57"/>
    <mergeCell ref="B69:B71"/>
    <mergeCell ref="C69:C71"/>
    <mergeCell ref="D69:D71"/>
    <mergeCell ref="E69:E71"/>
    <mergeCell ref="F69:F71"/>
    <mergeCell ref="G69:G71"/>
    <mergeCell ref="H69:H71"/>
    <mergeCell ref="I69:I71"/>
    <mergeCell ref="P66:P68"/>
    <mergeCell ref="Q66:Q68"/>
    <mergeCell ref="H66:H68"/>
    <mergeCell ref="I66:I68"/>
    <mergeCell ref="J66:J68"/>
    <mergeCell ref="K66:K68"/>
    <mergeCell ref="L66:L68"/>
    <mergeCell ref="M66:M68"/>
    <mergeCell ref="P58:P65"/>
    <mergeCell ref="Q58:Q65"/>
    <mergeCell ref="N60:N61"/>
    <mergeCell ref="B66:B68"/>
    <mergeCell ref="C66:C68"/>
    <mergeCell ref="D66:D68"/>
    <mergeCell ref="C108:M108"/>
    <mergeCell ref="C109:M109"/>
    <mergeCell ref="N51:N53"/>
    <mergeCell ref="O52:O53"/>
    <mergeCell ref="N54:N55"/>
    <mergeCell ref="O54:O55"/>
    <mergeCell ref="J69:J71"/>
    <mergeCell ref="K69:K71"/>
    <mergeCell ref="C103:E103"/>
    <mergeCell ref="F103:M103"/>
    <mergeCell ref="C104:E104"/>
    <mergeCell ref="F104:M104"/>
    <mergeCell ref="B106:G106"/>
    <mergeCell ref="C107:M107"/>
    <mergeCell ref="C99:E99"/>
    <mergeCell ref="F99:I99"/>
    <mergeCell ref="J99:M99"/>
    <mergeCell ref="B101:D101"/>
    <mergeCell ref="C102:E102"/>
    <mergeCell ref="F102:M102"/>
    <mergeCell ref="B96:F96"/>
    <mergeCell ref="C97:E97"/>
    <mergeCell ref="F97:I97"/>
    <mergeCell ref="J97:M97"/>
    <mergeCell ref="C98:E98"/>
    <mergeCell ref="F98:I98"/>
    <mergeCell ref="J98:M98"/>
    <mergeCell ref="C93:E93"/>
    <mergeCell ref="F93:I93"/>
    <mergeCell ref="J93:M93"/>
    <mergeCell ref="C94:E94"/>
    <mergeCell ref="F94:I94"/>
    <mergeCell ref="J94:M94"/>
    <mergeCell ref="B87:H87"/>
    <mergeCell ref="N87:Q87"/>
    <mergeCell ref="B91:E91"/>
    <mergeCell ref="C92:E92"/>
    <mergeCell ref="F92:I92"/>
    <mergeCell ref="J92:M92"/>
    <mergeCell ref="J85:J86"/>
    <mergeCell ref="K85:K86"/>
    <mergeCell ref="L85:L86"/>
    <mergeCell ref="M85:M86"/>
    <mergeCell ref="P85:P86"/>
    <mergeCell ref="Q85:Q86"/>
    <mergeCell ref="B85:B86"/>
    <mergeCell ref="C85:C86"/>
    <mergeCell ref="D85:D86"/>
    <mergeCell ref="E85:E86"/>
    <mergeCell ref="F85:F86"/>
    <mergeCell ref="G85:G86"/>
    <mergeCell ref="H85:H86"/>
    <mergeCell ref="I85:I86"/>
    <mergeCell ref="I54:I57"/>
    <mergeCell ref="J54:J57"/>
    <mergeCell ref="K54:K57"/>
    <mergeCell ref="L54:L57"/>
    <mergeCell ref="M54:M57"/>
    <mergeCell ref="B54:B57"/>
    <mergeCell ref="C54:C57"/>
    <mergeCell ref="D54:D57"/>
    <mergeCell ref="E54:E57"/>
    <mergeCell ref="F54:F57"/>
    <mergeCell ref="G54:G57"/>
    <mergeCell ref="H54:H57"/>
    <mergeCell ref="K47:K53"/>
    <mergeCell ref="L47:L53"/>
    <mergeCell ref="M47:M53"/>
    <mergeCell ref="N47:N48"/>
    <mergeCell ref="P47:P53"/>
    <mergeCell ref="Q47:Q53"/>
    <mergeCell ref="O44:O45"/>
    <mergeCell ref="B47:B53"/>
    <mergeCell ref="C47:C53"/>
    <mergeCell ref="D47:D53"/>
    <mergeCell ref="E47:E53"/>
    <mergeCell ref="F47:F53"/>
    <mergeCell ref="G47:G53"/>
    <mergeCell ref="H47:H53"/>
    <mergeCell ref="I47:I53"/>
    <mergeCell ref="J47:J53"/>
    <mergeCell ref="G43:G45"/>
    <mergeCell ref="H43:H45"/>
    <mergeCell ref="I43:M43"/>
    <mergeCell ref="N43:O43"/>
    <mergeCell ref="P43:P45"/>
    <mergeCell ref="Q43:Q45"/>
    <mergeCell ref="I44:I45"/>
    <mergeCell ref="J44:L44"/>
    <mergeCell ref="M44:M45"/>
    <mergeCell ref="N44:N45"/>
    <mergeCell ref="B39:E39"/>
    <mergeCell ref="F39:H39"/>
    <mergeCell ref="B40:E40"/>
    <mergeCell ref="F40:H40"/>
    <mergeCell ref="B42:H42"/>
    <mergeCell ref="B43:B45"/>
    <mergeCell ref="C43:C45"/>
    <mergeCell ref="D43:D45"/>
    <mergeCell ref="E43:E45"/>
    <mergeCell ref="F43:F45"/>
    <mergeCell ref="B36:E36"/>
    <mergeCell ref="F36:H36"/>
    <mergeCell ref="B37:E37"/>
    <mergeCell ref="F37:H37"/>
    <mergeCell ref="B38:E38"/>
    <mergeCell ref="F38:H38"/>
    <mergeCell ref="B33:E33"/>
    <mergeCell ref="F33:H33"/>
    <mergeCell ref="B34:E34"/>
    <mergeCell ref="F34:H34"/>
    <mergeCell ref="B35:E35"/>
    <mergeCell ref="F35:H35"/>
    <mergeCell ref="B30:E30"/>
    <mergeCell ref="F30:H30"/>
    <mergeCell ref="B31:E31"/>
    <mergeCell ref="F31:H31"/>
    <mergeCell ref="B32:E32"/>
    <mergeCell ref="F32:H32"/>
    <mergeCell ref="B27:E27"/>
    <mergeCell ref="F27:H27"/>
    <mergeCell ref="B28:E28"/>
    <mergeCell ref="F28:H28"/>
    <mergeCell ref="B29:E29"/>
    <mergeCell ref="F29:H29"/>
    <mergeCell ref="B24:E24"/>
    <mergeCell ref="F24:H24"/>
    <mergeCell ref="B25:E25"/>
    <mergeCell ref="F25:H25"/>
    <mergeCell ref="B26:E26"/>
    <mergeCell ref="F26:H26"/>
    <mergeCell ref="B20:G20"/>
    <mergeCell ref="B21:E21"/>
    <mergeCell ref="F21:H21"/>
    <mergeCell ref="B22:E22"/>
    <mergeCell ref="F22:H22"/>
    <mergeCell ref="B23:E23"/>
    <mergeCell ref="F23:H23"/>
    <mergeCell ref="B16:B17"/>
    <mergeCell ref="C16:D17"/>
    <mergeCell ref="E16:G17"/>
    <mergeCell ref="H16:J16"/>
    <mergeCell ref="K16:M16"/>
    <mergeCell ref="H17:J17"/>
    <mergeCell ref="K17:M17"/>
    <mergeCell ref="B14:B15"/>
    <mergeCell ref="C14:D15"/>
    <mergeCell ref="E14:G15"/>
    <mergeCell ref="H14:J14"/>
    <mergeCell ref="K14:M14"/>
    <mergeCell ref="H15:J15"/>
    <mergeCell ref="K15:M15"/>
    <mergeCell ref="K11:M11"/>
    <mergeCell ref="B12:B13"/>
    <mergeCell ref="C12:D13"/>
    <mergeCell ref="E12:G13"/>
    <mergeCell ref="H12:J12"/>
    <mergeCell ref="K12:M12"/>
    <mergeCell ref="H13:J13"/>
    <mergeCell ref="K13:M13"/>
    <mergeCell ref="C9:D9"/>
    <mergeCell ref="E9:G9"/>
    <mergeCell ref="H9:J9"/>
    <mergeCell ref="K9:M9"/>
    <mergeCell ref="B10:B11"/>
    <mergeCell ref="C10:D11"/>
    <mergeCell ref="E10:G11"/>
    <mergeCell ref="H10:J10"/>
    <mergeCell ref="K10:M10"/>
    <mergeCell ref="H11:J11"/>
    <mergeCell ref="B2:Q2"/>
    <mergeCell ref="B4:Q4"/>
    <mergeCell ref="B6:H6"/>
    <mergeCell ref="B7:B8"/>
    <mergeCell ref="C7:D8"/>
    <mergeCell ref="E7:G8"/>
    <mergeCell ref="H7:J8"/>
    <mergeCell ref="K7:N7"/>
    <mergeCell ref="K8:M8"/>
  </mergeCells>
  <pageMargins left="0.7" right="0.7" top="0.75" bottom="0.75" header="0.3" footer="0.3"/>
  <pageSetup paperSize="9" scale="4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Q122"/>
  <sheetViews>
    <sheetView workbookViewId="0">
      <selection activeCell="N33" sqref="N33"/>
    </sheetView>
  </sheetViews>
  <sheetFormatPr defaultRowHeight="15" x14ac:dyDescent="0.25"/>
  <cols>
    <col min="2" max="2" width="17.7109375" customWidth="1"/>
    <col min="3" max="3" width="12.85546875" customWidth="1"/>
    <col min="4" max="4" width="19.7109375" customWidth="1"/>
    <col min="5" max="5" width="18.42578125" customWidth="1"/>
    <col min="6" max="6" width="10.5703125" customWidth="1"/>
    <col min="7" max="7" width="19.140625" customWidth="1"/>
    <col min="8" max="8" width="13.5703125" customWidth="1"/>
    <col min="9" max="9" width="15.7109375" customWidth="1"/>
    <col min="10" max="10" width="10.7109375" customWidth="1"/>
    <col min="11" max="11" width="14.7109375" customWidth="1"/>
    <col min="12" max="12" width="16.140625" bestFit="1" customWidth="1"/>
    <col min="13" max="13" width="18.28515625" bestFit="1" customWidth="1"/>
    <col min="14" max="14" width="44.7109375" customWidth="1"/>
    <col min="15" max="15" width="12.42578125" customWidth="1"/>
    <col min="16" max="17" width="14.28515625" customWidth="1"/>
  </cols>
  <sheetData>
    <row r="1" spans="2:17" ht="15.75" x14ac:dyDescent="0.25">
      <c r="B1" s="7"/>
      <c r="C1" s="7"/>
      <c r="D1" s="7"/>
      <c r="E1" s="7"/>
      <c r="F1" s="7"/>
      <c r="G1" s="7"/>
      <c r="H1" s="7"/>
      <c r="I1" s="7"/>
      <c r="J1" s="7"/>
      <c r="K1" s="7"/>
      <c r="L1" s="7"/>
      <c r="M1" s="7"/>
      <c r="N1" s="7"/>
      <c r="O1" s="7"/>
      <c r="P1" s="7"/>
      <c r="Q1" s="7"/>
    </row>
    <row r="2" spans="2:17" ht="15.75" x14ac:dyDescent="0.25">
      <c r="B2" s="141" t="s">
        <v>462</v>
      </c>
      <c r="C2" s="141"/>
      <c r="D2" s="141"/>
      <c r="E2" s="141"/>
      <c r="F2" s="141"/>
      <c r="G2" s="141"/>
      <c r="H2" s="141"/>
      <c r="I2" s="141"/>
      <c r="J2" s="141"/>
      <c r="K2" s="141"/>
      <c r="L2" s="141"/>
      <c r="M2" s="141"/>
      <c r="N2" s="141"/>
      <c r="O2" s="141"/>
      <c r="P2" s="141"/>
      <c r="Q2" s="141"/>
    </row>
    <row r="3" spans="2:17" ht="15.75" x14ac:dyDescent="0.25">
      <c r="B3" s="6"/>
      <c r="C3" s="6"/>
      <c r="D3" s="6"/>
      <c r="E3" s="6"/>
      <c r="F3" s="6"/>
      <c r="G3" s="6"/>
      <c r="H3" s="6"/>
      <c r="I3" s="6"/>
      <c r="J3" s="6"/>
      <c r="K3" s="6"/>
      <c r="L3" s="6"/>
      <c r="M3" s="6"/>
      <c r="N3" s="6"/>
      <c r="O3" s="6"/>
      <c r="P3" s="6"/>
      <c r="Q3" s="6"/>
    </row>
    <row r="4" spans="2:17" ht="15.75" x14ac:dyDescent="0.25">
      <c r="B4" s="141" t="s">
        <v>463</v>
      </c>
      <c r="C4" s="141"/>
      <c r="D4" s="141"/>
      <c r="E4" s="141"/>
      <c r="F4" s="141"/>
      <c r="G4" s="141"/>
      <c r="H4" s="141"/>
      <c r="I4" s="141"/>
      <c r="J4" s="141"/>
      <c r="K4" s="141"/>
      <c r="L4" s="141"/>
      <c r="M4" s="141"/>
      <c r="N4" s="141"/>
      <c r="O4" s="141"/>
      <c r="P4" s="141"/>
      <c r="Q4" s="141"/>
    </row>
    <row r="5" spans="2:17" ht="15.75" x14ac:dyDescent="0.25">
      <c r="B5" s="6"/>
      <c r="C5" s="6"/>
      <c r="D5" s="6"/>
      <c r="E5" s="6"/>
      <c r="F5" s="6"/>
      <c r="G5" s="6"/>
      <c r="H5" s="6"/>
      <c r="I5" s="6"/>
      <c r="J5" s="6"/>
      <c r="K5" s="6"/>
      <c r="L5" s="6"/>
      <c r="M5" s="6"/>
      <c r="N5" s="6"/>
      <c r="O5" s="6"/>
      <c r="P5" s="6"/>
      <c r="Q5" s="6"/>
    </row>
    <row r="6" spans="2:17" ht="15.75" x14ac:dyDescent="0.25">
      <c r="B6" s="121" t="s">
        <v>58</v>
      </c>
      <c r="C6" s="121"/>
      <c r="D6" s="121"/>
      <c r="E6" s="121"/>
      <c r="F6" s="121"/>
      <c r="G6" s="121"/>
      <c r="H6" s="121"/>
      <c r="I6" s="7"/>
      <c r="J6" s="7"/>
      <c r="K6" s="7"/>
      <c r="L6" s="7"/>
      <c r="M6" s="7"/>
      <c r="N6" s="7"/>
      <c r="O6" s="7"/>
      <c r="P6" s="7"/>
      <c r="Q6" s="7"/>
    </row>
    <row r="7" spans="2:17" ht="21.6" customHeight="1" x14ac:dyDescent="0.25">
      <c r="B7" s="123" t="s">
        <v>3</v>
      </c>
      <c r="C7" s="123" t="s">
        <v>59</v>
      </c>
      <c r="D7" s="123"/>
      <c r="E7" s="122" t="s">
        <v>60</v>
      </c>
      <c r="F7" s="122"/>
      <c r="G7" s="122"/>
      <c r="H7" s="122" t="s">
        <v>61</v>
      </c>
      <c r="I7" s="122"/>
      <c r="J7" s="122"/>
      <c r="K7" s="123" t="s">
        <v>62</v>
      </c>
      <c r="L7" s="123"/>
      <c r="M7" s="123"/>
      <c r="N7" s="123"/>
    </row>
    <row r="8" spans="2:17" ht="34.15" customHeight="1" x14ac:dyDescent="0.25">
      <c r="B8" s="123"/>
      <c r="C8" s="123"/>
      <c r="D8" s="123"/>
      <c r="E8" s="122"/>
      <c r="F8" s="122"/>
      <c r="G8" s="122"/>
      <c r="H8" s="122"/>
      <c r="I8" s="122"/>
      <c r="J8" s="122"/>
      <c r="K8" s="122" t="s">
        <v>63</v>
      </c>
      <c r="L8" s="122"/>
      <c r="M8" s="122"/>
      <c r="N8" s="3" t="s">
        <v>64</v>
      </c>
      <c r="O8" s="1"/>
      <c r="P8" s="1"/>
      <c r="Q8" s="1"/>
    </row>
    <row r="9" spans="2:17" ht="15.75" x14ac:dyDescent="0.25">
      <c r="B9" s="4">
        <v>1</v>
      </c>
      <c r="C9" s="156">
        <v>2</v>
      </c>
      <c r="D9" s="156"/>
      <c r="E9" s="156">
        <v>3</v>
      </c>
      <c r="F9" s="156"/>
      <c r="G9" s="156"/>
      <c r="H9" s="156">
        <v>4</v>
      </c>
      <c r="I9" s="156"/>
      <c r="J9" s="156"/>
      <c r="K9" s="156">
        <v>5</v>
      </c>
      <c r="L9" s="156"/>
      <c r="M9" s="156"/>
      <c r="N9" s="4">
        <v>6</v>
      </c>
    </row>
    <row r="10" spans="2:17" ht="15.75" x14ac:dyDescent="0.25">
      <c r="B10" s="192" t="s">
        <v>15</v>
      </c>
      <c r="C10" s="194"/>
      <c r="D10" s="195"/>
      <c r="E10" s="198"/>
      <c r="F10" s="199"/>
      <c r="G10" s="200"/>
      <c r="H10" s="157"/>
      <c r="I10" s="158"/>
      <c r="J10" s="158"/>
      <c r="K10" s="157"/>
      <c r="L10" s="158"/>
      <c r="M10" s="158"/>
      <c r="N10" s="13"/>
    </row>
    <row r="11" spans="2:17" ht="15.75" x14ac:dyDescent="0.25">
      <c r="B11" s="193"/>
      <c r="C11" s="196"/>
      <c r="D11" s="197"/>
      <c r="E11" s="201"/>
      <c r="F11" s="202"/>
      <c r="G11" s="203"/>
      <c r="H11" s="187" t="s">
        <v>20</v>
      </c>
      <c r="I11" s="188"/>
      <c r="J11" s="189"/>
      <c r="K11" s="187" t="s">
        <v>18</v>
      </c>
      <c r="L11" s="188"/>
      <c r="M11" s="189"/>
      <c r="N11" s="11" t="s">
        <v>23</v>
      </c>
      <c r="O11" s="60"/>
      <c r="P11" s="61"/>
    </row>
    <row r="12" spans="2:17" ht="15.75" x14ac:dyDescent="0.25">
      <c r="B12" s="192" t="s">
        <v>48</v>
      </c>
      <c r="C12" s="194"/>
      <c r="D12" s="195"/>
      <c r="E12" s="198"/>
      <c r="F12" s="199"/>
      <c r="G12" s="200"/>
      <c r="H12" s="157"/>
      <c r="I12" s="159"/>
      <c r="J12" s="159"/>
      <c r="K12" s="157"/>
      <c r="L12" s="159"/>
      <c r="M12" s="159"/>
      <c r="N12" s="13"/>
    </row>
    <row r="13" spans="2:17" ht="15.75" x14ac:dyDescent="0.25">
      <c r="B13" s="193"/>
      <c r="C13" s="196"/>
      <c r="D13" s="197"/>
      <c r="E13" s="201"/>
      <c r="F13" s="202"/>
      <c r="G13" s="203"/>
      <c r="H13" s="187" t="s">
        <v>20</v>
      </c>
      <c r="I13" s="188"/>
      <c r="J13" s="189"/>
      <c r="K13" s="187" t="s">
        <v>18</v>
      </c>
      <c r="L13" s="188"/>
      <c r="M13" s="189"/>
      <c r="N13" s="11" t="s">
        <v>23</v>
      </c>
    </row>
    <row r="14" spans="2:17" ht="15.75" x14ac:dyDescent="0.25">
      <c r="B14" s="192" t="s">
        <v>49</v>
      </c>
      <c r="C14" s="194"/>
      <c r="D14" s="195"/>
      <c r="E14" s="198"/>
      <c r="F14" s="199"/>
      <c r="G14" s="200"/>
      <c r="H14" s="160"/>
      <c r="I14" s="158"/>
      <c r="J14" s="158"/>
      <c r="K14" s="160"/>
      <c r="L14" s="158"/>
      <c r="M14" s="158"/>
      <c r="N14" s="13"/>
    </row>
    <row r="15" spans="2:17" ht="15.75" x14ac:dyDescent="0.25">
      <c r="B15" s="193"/>
      <c r="C15" s="196"/>
      <c r="D15" s="197"/>
      <c r="E15" s="201"/>
      <c r="F15" s="202"/>
      <c r="G15" s="203"/>
      <c r="H15" s="187" t="s">
        <v>20</v>
      </c>
      <c r="I15" s="188"/>
      <c r="J15" s="189"/>
      <c r="K15" s="187" t="s">
        <v>18</v>
      </c>
      <c r="L15" s="188"/>
      <c r="M15" s="189"/>
      <c r="N15" s="11" t="s">
        <v>23</v>
      </c>
    </row>
    <row r="16" spans="2:17" ht="15.75" x14ac:dyDescent="0.25">
      <c r="B16" s="192" t="s">
        <v>50</v>
      </c>
      <c r="C16" s="194"/>
      <c r="D16" s="195"/>
      <c r="E16" s="198"/>
      <c r="F16" s="199"/>
      <c r="G16" s="200"/>
      <c r="H16" s="160"/>
      <c r="I16" s="158"/>
      <c r="J16" s="158"/>
      <c r="K16" s="160"/>
      <c r="L16" s="158"/>
      <c r="M16" s="158"/>
      <c r="N16" s="13"/>
    </row>
    <row r="17" spans="2:14" ht="15.75" x14ac:dyDescent="0.25">
      <c r="B17" s="193"/>
      <c r="C17" s="196"/>
      <c r="D17" s="197"/>
      <c r="E17" s="201"/>
      <c r="F17" s="202"/>
      <c r="G17" s="203"/>
      <c r="H17" s="187" t="s">
        <v>20</v>
      </c>
      <c r="I17" s="188"/>
      <c r="J17" s="189"/>
      <c r="K17" s="187" t="s">
        <v>18</v>
      </c>
      <c r="L17" s="188"/>
      <c r="M17" s="189"/>
      <c r="N17" s="11" t="s">
        <v>23</v>
      </c>
    </row>
    <row r="18" spans="2:14" ht="15.75" x14ac:dyDescent="0.25">
      <c r="B18" s="204" t="s">
        <v>51</v>
      </c>
      <c r="C18" s="204"/>
      <c r="D18" s="204"/>
      <c r="E18" s="205"/>
      <c r="F18" s="205"/>
      <c r="G18" s="205"/>
      <c r="H18" s="160"/>
      <c r="I18" s="158"/>
      <c r="J18" s="158"/>
      <c r="K18" s="160"/>
      <c r="L18" s="158"/>
      <c r="M18" s="158"/>
      <c r="N18" s="13"/>
    </row>
    <row r="19" spans="2:14" ht="15.75" x14ac:dyDescent="0.25">
      <c r="B19" s="204"/>
      <c r="C19" s="204"/>
      <c r="D19" s="204"/>
      <c r="E19" s="205"/>
      <c r="F19" s="205"/>
      <c r="G19" s="205"/>
      <c r="H19" s="187" t="s">
        <v>20</v>
      </c>
      <c r="I19" s="188"/>
      <c r="J19" s="189"/>
      <c r="K19" s="187" t="s">
        <v>18</v>
      </c>
      <c r="L19" s="188"/>
      <c r="M19" s="189"/>
      <c r="N19" s="11" t="s">
        <v>23</v>
      </c>
    </row>
    <row r="22" spans="2:14" ht="15.75" x14ac:dyDescent="0.25">
      <c r="B22" s="121" t="s">
        <v>72</v>
      </c>
      <c r="C22" s="121"/>
      <c r="D22" s="121"/>
      <c r="E22" s="121"/>
      <c r="F22" s="121"/>
      <c r="G22" s="121"/>
    </row>
    <row r="23" spans="2:14" ht="15.75" x14ac:dyDescent="0.25">
      <c r="B23" s="190" t="s">
        <v>73</v>
      </c>
      <c r="C23" s="190"/>
      <c r="D23" s="190"/>
      <c r="E23" s="190"/>
      <c r="F23" s="190" t="s">
        <v>74</v>
      </c>
      <c r="G23" s="190"/>
      <c r="H23" s="190"/>
    </row>
    <row r="24" spans="2:14" ht="15.75" x14ac:dyDescent="0.25">
      <c r="B24" s="191">
        <v>1</v>
      </c>
      <c r="C24" s="191"/>
      <c r="D24" s="191"/>
      <c r="E24" s="191"/>
      <c r="F24" s="191">
        <v>2</v>
      </c>
      <c r="G24" s="191"/>
      <c r="H24" s="191"/>
    </row>
    <row r="25" spans="2:14" ht="15.75" x14ac:dyDescent="0.25">
      <c r="B25" s="153" t="s">
        <v>75</v>
      </c>
      <c r="C25" s="153"/>
      <c r="D25" s="153"/>
      <c r="E25" s="153"/>
      <c r="F25" s="154">
        <f>F26+F28+F32+F36</f>
        <v>0</v>
      </c>
      <c r="G25" s="154"/>
      <c r="H25" s="154"/>
    </row>
    <row r="26" spans="2:14" ht="15.75" x14ac:dyDescent="0.25">
      <c r="B26" s="153" t="s">
        <v>76</v>
      </c>
      <c r="C26" s="153"/>
      <c r="D26" s="153"/>
      <c r="E26" s="153"/>
      <c r="F26" s="152"/>
      <c r="G26" s="152"/>
      <c r="H26" s="152"/>
    </row>
    <row r="27" spans="2:14" ht="15.75" x14ac:dyDescent="0.25">
      <c r="B27" s="151"/>
      <c r="C27" s="151"/>
      <c r="D27" s="151"/>
      <c r="E27" s="151"/>
      <c r="F27" s="152"/>
      <c r="G27" s="152"/>
      <c r="H27" s="152"/>
    </row>
    <row r="28" spans="2:14" ht="31.15" customHeight="1" x14ac:dyDescent="0.25">
      <c r="B28" s="153" t="s">
        <v>336</v>
      </c>
      <c r="C28" s="153"/>
      <c r="D28" s="153"/>
      <c r="E28" s="153"/>
      <c r="F28" s="154">
        <f>F31</f>
        <v>0</v>
      </c>
      <c r="G28" s="154"/>
      <c r="H28" s="154"/>
    </row>
    <row r="29" spans="2:14" ht="15.75" x14ac:dyDescent="0.25">
      <c r="B29" s="151" t="s">
        <v>274</v>
      </c>
      <c r="C29" s="151"/>
      <c r="D29" s="151"/>
      <c r="E29" s="151"/>
      <c r="F29" s="152"/>
      <c r="G29" s="152"/>
      <c r="H29" s="152"/>
    </row>
    <row r="30" spans="2:14" ht="31.5" customHeight="1" x14ac:dyDescent="0.25">
      <c r="B30" s="151" t="s">
        <v>275</v>
      </c>
      <c r="C30" s="151"/>
      <c r="D30" s="151"/>
      <c r="E30" s="151"/>
      <c r="F30" s="152"/>
      <c r="G30" s="152"/>
      <c r="H30" s="152"/>
    </row>
    <row r="31" spans="2:14" ht="15.75" x14ac:dyDescent="0.25">
      <c r="B31" s="151" t="s">
        <v>77</v>
      </c>
      <c r="C31" s="151"/>
      <c r="D31" s="151"/>
      <c r="E31" s="151"/>
      <c r="F31" s="152"/>
      <c r="G31" s="152"/>
      <c r="H31" s="152"/>
    </row>
    <row r="32" spans="2:14" ht="15.75" x14ac:dyDescent="0.25">
      <c r="B32" s="153" t="s">
        <v>337</v>
      </c>
      <c r="C32" s="153"/>
      <c r="D32" s="153"/>
      <c r="E32" s="153"/>
      <c r="F32" s="154">
        <f>F35</f>
        <v>0</v>
      </c>
      <c r="G32" s="154"/>
      <c r="H32" s="154"/>
    </row>
    <row r="33" spans="2:17" ht="15.75" x14ac:dyDescent="0.25">
      <c r="B33" s="151" t="s">
        <v>276</v>
      </c>
      <c r="C33" s="151"/>
      <c r="D33" s="151"/>
      <c r="E33" s="151"/>
      <c r="F33" s="152"/>
      <c r="G33" s="152"/>
      <c r="H33" s="152"/>
    </row>
    <row r="34" spans="2:17" ht="31.5" customHeight="1" x14ac:dyDescent="0.25">
      <c r="B34" s="151" t="s">
        <v>277</v>
      </c>
      <c r="C34" s="151"/>
      <c r="D34" s="151"/>
      <c r="E34" s="151"/>
      <c r="F34" s="152"/>
      <c r="G34" s="152"/>
      <c r="H34" s="152"/>
    </row>
    <row r="35" spans="2:17" ht="15.75" x14ac:dyDescent="0.25">
      <c r="B35" s="151" t="s">
        <v>78</v>
      </c>
      <c r="C35" s="151"/>
      <c r="D35" s="151"/>
      <c r="E35" s="151"/>
      <c r="F35" s="152">
        <f>L102</f>
        <v>0</v>
      </c>
      <c r="G35" s="152"/>
      <c r="H35" s="152"/>
    </row>
    <row r="36" spans="2:17" ht="15.75" x14ac:dyDescent="0.25">
      <c r="B36" s="153" t="s">
        <v>278</v>
      </c>
      <c r="C36" s="153"/>
      <c r="D36" s="153"/>
      <c r="E36" s="153"/>
      <c r="F36" s="152"/>
      <c r="G36" s="152"/>
      <c r="H36" s="152"/>
    </row>
    <row r="37" spans="2:17" ht="15.75" x14ac:dyDescent="0.25">
      <c r="B37" s="151"/>
      <c r="C37" s="151"/>
      <c r="D37" s="151"/>
      <c r="E37" s="151"/>
      <c r="F37" s="152"/>
      <c r="G37" s="152"/>
      <c r="H37" s="152"/>
    </row>
    <row r="38" spans="2:17" ht="15.75" x14ac:dyDescent="0.25">
      <c r="B38" s="153" t="s">
        <v>79</v>
      </c>
      <c r="C38" s="153"/>
      <c r="D38" s="153"/>
      <c r="E38" s="153"/>
      <c r="F38" s="154">
        <f>SUM(F39:H41)</f>
        <v>0</v>
      </c>
      <c r="G38" s="154"/>
      <c r="H38" s="154"/>
    </row>
    <row r="39" spans="2:17" ht="15.75" x14ac:dyDescent="0.25">
      <c r="B39" s="151" t="s">
        <v>80</v>
      </c>
      <c r="C39" s="151"/>
      <c r="D39" s="151"/>
      <c r="E39" s="151"/>
      <c r="F39" s="152">
        <f>M102</f>
        <v>0</v>
      </c>
      <c r="G39" s="152"/>
      <c r="H39" s="152"/>
    </row>
    <row r="40" spans="2:17" ht="15.75" x14ac:dyDescent="0.25">
      <c r="B40" s="151" t="s">
        <v>81</v>
      </c>
      <c r="C40" s="151"/>
      <c r="D40" s="151"/>
      <c r="E40" s="151"/>
      <c r="F40" s="152">
        <v>0</v>
      </c>
      <c r="G40" s="152"/>
      <c r="H40" s="152"/>
    </row>
    <row r="41" spans="2:17" ht="15.75" x14ac:dyDescent="0.25">
      <c r="B41" s="151" t="s">
        <v>82</v>
      </c>
      <c r="C41" s="151"/>
      <c r="D41" s="151"/>
      <c r="E41" s="151"/>
      <c r="F41" s="152">
        <v>0</v>
      </c>
      <c r="G41" s="152"/>
      <c r="H41" s="152"/>
    </row>
    <row r="42" spans="2:17" ht="15.75" x14ac:dyDescent="0.25">
      <c r="B42" s="153" t="s">
        <v>83</v>
      </c>
      <c r="C42" s="153"/>
      <c r="D42" s="153"/>
      <c r="E42" s="153"/>
      <c r="F42" s="154">
        <f>F25+F38</f>
        <v>0</v>
      </c>
      <c r="G42" s="154"/>
      <c r="H42" s="154"/>
    </row>
    <row r="44" spans="2:17" ht="15.75" x14ac:dyDescent="0.25">
      <c r="B44" s="121" t="s">
        <v>84</v>
      </c>
      <c r="C44" s="121"/>
      <c r="D44" s="121"/>
      <c r="E44" s="121"/>
      <c r="F44" s="121"/>
      <c r="G44" s="121"/>
      <c r="H44" s="121"/>
    </row>
    <row r="45" spans="2:17" ht="16.149999999999999" customHeight="1" x14ac:dyDescent="0.25">
      <c r="B45" s="163" t="s">
        <v>85</v>
      </c>
      <c r="C45" s="122" t="s">
        <v>86</v>
      </c>
      <c r="D45" s="122" t="s">
        <v>87</v>
      </c>
      <c r="E45" s="122" t="s">
        <v>88</v>
      </c>
      <c r="F45" s="122" t="s">
        <v>89</v>
      </c>
      <c r="G45" s="122" t="s">
        <v>90</v>
      </c>
      <c r="H45" s="122" t="s">
        <v>91</v>
      </c>
      <c r="I45" s="122" t="s">
        <v>92</v>
      </c>
      <c r="J45" s="122"/>
      <c r="K45" s="122"/>
      <c r="L45" s="122"/>
      <c r="M45" s="122"/>
      <c r="N45" s="122" t="s">
        <v>6</v>
      </c>
      <c r="O45" s="122"/>
      <c r="P45" s="122" t="s">
        <v>93</v>
      </c>
      <c r="Q45" s="122" t="s">
        <v>94</v>
      </c>
    </row>
    <row r="46" spans="2:17" ht="46.9" customHeight="1" x14ac:dyDescent="0.25">
      <c r="B46" s="164"/>
      <c r="C46" s="122"/>
      <c r="D46" s="122"/>
      <c r="E46" s="122"/>
      <c r="F46" s="122"/>
      <c r="G46" s="122"/>
      <c r="H46" s="122"/>
      <c r="I46" s="122" t="s">
        <v>45</v>
      </c>
      <c r="J46" s="122" t="s">
        <v>95</v>
      </c>
      <c r="K46" s="122"/>
      <c r="L46" s="122"/>
      <c r="M46" s="122" t="s">
        <v>96</v>
      </c>
      <c r="N46" s="122" t="s">
        <v>97</v>
      </c>
      <c r="O46" s="122" t="s">
        <v>98</v>
      </c>
      <c r="P46" s="122"/>
      <c r="Q46" s="122"/>
    </row>
    <row r="47" spans="2:17" ht="96" customHeight="1" x14ac:dyDescent="0.25">
      <c r="B47" s="165"/>
      <c r="C47" s="122"/>
      <c r="D47" s="122"/>
      <c r="E47" s="122"/>
      <c r="F47" s="122"/>
      <c r="G47" s="122"/>
      <c r="H47" s="122"/>
      <c r="I47" s="122"/>
      <c r="J47" s="3" t="s">
        <v>99</v>
      </c>
      <c r="K47" s="3" t="s">
        <v>100</v>
      </c>
      <c r="L47" s="3" t="s">
        <v>101</v>
      </c>
      <c r="M47" s="122"/>
      <c r="N47" s="122"/>
      <c r="O47" s="122"/>
      <c r="P47" s="122"/>
      <c r="Q47" s="122"/>
    </row>
    <row r="48" spans="2:17" ht="15.75" x14ac:dyDescent="0.25">
      <c r="B48" s="4">
        <v>1</v>
      </c>
      <c r="C48" s="4">
        <v>2</v>
      </c>
      <c r="D48" s="4">
        <v>3</v>
      </c>
      <c r="E48" s="4">
        <v>4</v>
      </c>
      <c r="F48" s="4">
        <v>5</v>
      </c>
      <c r="G48" s="4">
        <v>6</v>
      </c>
      <c r="H48" s="4">
        <v>7</v>
      </c>
      <c r="I48" s="4">
        <v>8</v>
      </c>
      <c r="J48" s="4">
        <v>9</v>
      </c>
      <c r="K48" s="4">
        <v>10</v>
      </c>
      <c r="L48" s="4">
        <v>11</v>
      </c>
      <c r="M48" s="4">
        <v>12</v>
      </c>
      <c r="N48" s="4">
        <v>13</v>
      </c>
      <c r="O48" s="4">
        <v>14</v>
      </c>
      <c r="P48" s="4">
        <v>15</v>
      </c>
      <c r="Q48" s="4">
        <v>16</v>
      </c>
    </row>
    <row r="49" spans="2:17" ht="15.75" x14ac:dyDescent="0.25">
      <c r="B49" s="166" t="s">
        <v>464</v>
      </c>
      <c r="C49" s="146" t="s">
        <v>102</v>
      </c>
      <c r="D49" s="119"/>
      <c r="E49" s="119"/>
      <c r="F49" s="119" t="s">
        <v>282</v>
      </c>
      <c r="G49" s="119" t="s">
        <v>283</v>
      </c>
      <c r="H49" s="146" t="s">
        <v>103</v>
      </c>
      <c r="I49" s="171">
        <f>SUM(I65:I82)</f>
        <v>0</v>
      </c>
      <c r="J49" s="171">
        <f t="shared" ref="J49:M49" si="0">SUM(J65:J82)</f>
        <v>0</v>
      </c>
      <c r="K49" s="171">
        <f t="shared" si="0"/>
        <v>0</v>
      </c>
      <c r="L49" s="171">
        <f t="shared" si="0"/>
        <v>0</v>
      </c>
      <c r="M49" s="171">
        <f t="shared" si="0"/>
        <v>0</v>
      </c>
      <c r="N49" s="119"/>
      <c r="O49" s="13"/>
      <c r="P49" s="158"/>
      <c r="Q49" s="146"/>
    </row>
    <row r="50" spans="2:17" ht="15.75" x14ac:dyDescent="0.25">
      <c r="B50" s="167"/>
      <c r="C50" s="147"/>
      <c r="D50" s="126"/>
      <c r="E50" s="126"/>
      <c r="F50" s="126"/>
      <c r="G50" s="126"/>
      <c r="H50" s="147"/>
      <c r="I50" s="172"/>
      <c r="J50" s="172"/>
      <c r="K50" s="172"/>
      <c r="L50" s="172"/>
      <c r="M50" s="172"/>
      <c r="N50" s="139"/>
      <c r="O50" s="11" t="s">
        <v>23</v>
      </c>
      <c r="P50" s="161"/>
      <c r="Q50" s="147"/>
    </row>
    <row r="51" spans="2:17" ht="15.75" x14ac:dyDescent="0.25">
      <c r="B51" s="167"/>
      <c r="C51" s="147"/>
      <c r="D51" s="126"/>
      <c r="E51" s="126"/>
      <c r="F51" s="126"/>
      <c r="G51" s="126"/>
      <c r="H51" s="147"/>
      <c r="I51" s="172"/>
      <c r="J51" s="172"/>
      <c r="K51" s="172"/>
      <c r="L51" s="172"/>
      <c r="M51" s="172"/>
      <c r="N51" s="119"/>
      <c r="O51" s="13"/>
      <c r="P51" s="161"/>
      <c r="Q51" s="147"/>
    </row>
    <row r="52" spans="2:17" ht="15.75" x14ac:dyDescent="0.25">
      <c r="B52" s="167"/>
      <c r="C52" s="147"/>
      <c r="D52" s="126"/>
      <c r="E52" s="126"/>
      <c r="F52" s="126"/>
      <c r="G52" s="126"/>
      <c r="H52" s="147"/>
      <c r="I52" s="172"/>
      <c r="J52" s="172"/>
      <c r="K52" s="172"/>
      <c r="L52" s="172"/>
      <c r="M52" s="172"/>
      <c r="N52" s="139"/>
      <c r="O52" s="11" t="s">
        <v>23</v>
      </c>
      <c r="P52" s="161"/>
      <c r="Q52" s="147"/>
    </row>
    <row r="53" spans="2:17" ht="15.75" x14ac:dyDescent="0.25">
      <c r="B53" s="167"/>
      <c r="C53" s="147"/>
      <c r="D53" s="126"/>
      <c r="E53" s="126"/>
      <c r="F53" s="126"/>
      <c r="G53" s="126"/>
      <c r="H53" s="147"/>
      <c r="I53" s="172"/>
      <c r="J53" s="172"/>
      <c r="K53" s="172"/>
      <c r="L53" s="172"/>
      <c r="M53" s="172"/>
      <c r="N53" s="119"/>
      <c r="O53" s="13"/>
      <c r="P53" s="161"/>
      <c r="Q53" s="147"/>
    </row>
    <row r="54" spans="2:17" ht="15.75" x14ac:dyDescent="0.25">
      <c r="B54" s="167"/>
      <c r="C54" s="147"/>
      <c r="D54" s="126"/>
      <c r="E54" s="126"/>
      <c r="F54" s="126"/>
      <c r="G54" s="126"/>
      <c r="H54" s="147"/>
      <c r="I54" s="172"/>
      <c r="J54" s="172"/>
      <c r="K54" s="172"/>
      <c r="L54" s="172"/>
      <c r="M54" s="172"/>
      <c r="N54" s="139"/>
      <c r="O54" s="11" t="s">
        <v>23</v>
      </c>
      <c r="P54" s="161"/>
      <c r="Q54" s="147"/>
    </row>
    <row r="55" spans="2:17" ht="15.75" x14ac:dyDescent="0.25">
      <c r="B55" s="167"/>
      <c r="C55" s="147"/>
      <c r="D55" s="126"/>
      <c r="E55" s="126"/>
      <c r="F55" s="126"/>
      <c r="G55" s="126"/>
      <c r="H55" s="147"/>
      <c r="I55" s="172"/>
      <c r="J55" s="172"/>
      <c r="K55" s="172"/>
      <c r="L55" s="172"/>
      <c r="M55" s="172"/>
      <c r="N55" s="119"/>
      <c r="O55" s="13"/>
      <c r="P55" s="161"/>
      <c r="Q55" s="147"/>
    </row>
    <row r="56" spans="2:17" ht="15.75" x14ac:dyDescent="0.25">
      <c r="B56" s="167"/>
      <c r="C56" s="147"/>
      <c r="D56" s="126"/>
      <c r="E56" s="126"/>
      <c r="F56" s="126"/>
      <c r="G56" s="126"/>
      <c r="H56" s="147"/>
      <c r="I56" s="172"/>
      <c r="J56" s="172"/>
      <c r="K56" s="172"/>
      <c r="L56" s="172"/>
      <c r="M56" s="172"/>
      <c r="N56" s="139"/>
      <c r="O56" s="11" t="s">
        <v>23</v>
      </c>
      <c r="P56" s="161"/>
      <c r="Q56" s="147"/>
    </row>
    <row r="57" spans="2:17" ht="15.75" x14ac:dyDescent="0.25">
      <c r="B57" s="167"/>
      <c r="C57" s="147"/>
      <c r="D57" s="126"/>
      <c r="E57" s="126"/>
      <c r="F57" s="126"/>
      <c r="G57" s="126"/>
      <c r="H57" s="147"/>
      <c r="I57" s="172"/>
      <c r="J57" s="172"/>
      <c r="K57" s="172"/>
      <c r="L57" s="172"/>
      <c r="M57" s="172"/>
      <c r="N57" s="119"/>
      <c r="O57" s="13"/>
      <c r="P57" s="161"/>
      <c r="Q57" s="147"/>
    </row>
    <row r="58" spans="2:17" ht="15.75" x14ac:dyDescent="0.25">
      <c r="B58" s="167"/>
      <c r="C58" s="147"/>
      <c r="D58" s="126"/>
      <c r="E58" s="126"/>
      <c r="F58" s="126"/>
      <c r="G58" s="126"/>
      <c r="H58" s="147"/>
      <c r="I58" s="172"/>
      <c r="J58" s="172"/>
      <c r="K58" s="172"/>
      <c r="L58" s="172"/>
      <c r="M58" s="172"/>
      <c r="N58" s="139"/>
      <c r="O58" s="11" t="s">
        <v>23</v>
      </c>
      <c r="P58" s="161"/>
      <c r="Q58" s="147"/>
    </row>
    <row r="59" spans="2:17" ht="15.75" x14ac:dyDescent="0.25">
      <c r="B59" s="167"/>
      <c r="C59" s="147"/>
      <c r="D59" s="126"/>
      <c r="E59" s="126"/>
      <c r="F59" s="126"/>
      <c r="G59" s="126"/>
      <c r="H59" s="147"/>
      <c r="I59" s="172"/>
      <c r="J59" s="172"/>
      <c r="K59" s="172"/>
      <c r="L59" s="172"/>
      <c r="M59" s="172"/>
      <c r="N59" s="119"/>
      <c r="O59" s="13"/>
      <c r="P59" s="161"/>
      <c r="Q59" s="147"/>
    </row>
    <row r="60" spans="2:17" ht="15.75" x14ac:dyDescent="0.25">
      <c r="B60" s="167"/>
      <c r="C60" s="147"/>
      <c r="D60" s="126"/>
      <c r="E60" s="126"/>
      <c r="F60" s="126"/>
      <c r="G60" s="126"/>
      <c r="H60" s="147"/>
      <c r="I60" s="172"/>
      <c r="J60" s="172"/>
      <c r="K60" s="172"/>
      <c r="L60" s="172"/>
      <c r="M60" s="172"/>
      <c r="N60" s="139"/>
      <c r="O60" s="11" t="s">
        <v>23</v>
      </c>
      <c r="P60" s="161"/>
      <c r="Q60" s="147"/>
    </row>
    <row r="61" spans="2:17" ht="15.75" x14ac:dyDescent="0.25">
      <c r="B61" s="167"/>
      <c r="C61" s="147"/>
      <c r="D61" s="126"/>
      <c r="E61" s="126"/>
      <c r="F61" s="126"/>
      <c r="G61" s="126"/>
      <c r="H61" s="147"/>
      <c r="I61" s="172"/>
      <c r="J61" s="172"/>
      <c r="K61" s="172"/>
      <c r="L61" s="172"/>
      <c r="M61" s="172"/>
      <c r="N61" s="119"/>
      <c r="O61" s="13"/>
      <c r="P61" s="161"/>
      <c r="Q61" s="147"/>
    </row>
    <row r="62" spans="2:17" ht="15.75" x14ac:dyDescent="0.25">
      <c r="B62" s="167"/>
      <c r="C62" s="147"/>
      <c r="D62" s="126"/>
      <c r="E62" s="126"/>
      <c r="F62" s="126"/>
      <c r="G62" s="126"/>
      <c r="H62" s="147"/>
      <c r="I62" s="172"/>
      <c r="J62" s="172"/>
      <c r="K62" s="172"/>
      <c r="L62" s="172"/>
      <c r="M62" s="172"/>
      <c r="N62" s="139"/>
      <c r="O62" s="11" t="s">
        <v>23</v>
      </c>
      <c r="P62" s="161"/>
      <c r="Q62" s="147"/>
    </row>
    <row r="63" spans="2:17" ht="15.75" x14ac:dyDescent="0.25">
      <c r="B63" s="167"/>
      <c r="C63" s="147"/>
      <c r="D63" s="126"/>
      <c r="E63" s="126"/>
      <c r="F63" s="126"/>
      <c r="G63" s="126"/>
      <c r="H63" s="147"/>
      <c r="I63" s="172"/>
      <c r="J63" s="172"/>
      <c r="K63" s="172"/>
      <c r="L63" s="172"/>
      <c r="M63" s="172"/>
      <c r="N63" s="119"/>
      <c r="O63" s="13"/>
      <c r="P63" s="161"/>
      <c r="Q63" s="147"/>
    </row>
    <row r="64" spans="2:17" ht="15.75" x14ac:dyDescent="0.25">
      <c r="B64" s="168"/>
      <c r="C64" s="148"/>
      <c r="D64" s="139"/>
      <c r="E64" s="139"/>
      <c r="F64" s="139"/>
      <c r="G64" s="139"/>
      <c r="H64" s="148"/>
      <c r="I64" s="186"/>
      <c r="J64" s="186"/>
      <c r="K64" s="186"/>
      <c r="L64" s="186"/>
      <c r="M64" s="186"/>
      <c r="N64" s="139"/>
      <c r="O64" s="11" t="s">
        <v>23</v>
      </c>
      <c r="P64" s="162"/>
      <c r="Q64" s="148"/>
    </row>
    <row r="65" spans="2:17" ht="15.75" x14ac:dyDescent="0.25">
      <c r="B65" s="119" t="s">
        <v>465</v>
      </c>
      <c r="C65" s="149"/>
      <c r="D65" s="119"/>
      <c r="E65" s="146"/>
      <c r="F65" s="241"/>
      <c r="G65" s="119" t="s">
        <v>283</v>
      </c>
      <c r="H65" s="149"/>
      <c r="I65" s="144">
        <f>SUM(J65:M70)</f>
        <v>0</v>
      </c>
      <c r="J65" s="144">
        <v>0</v>
      </c>
      <c r="K65" s="144">
        <v>0</v>
      </c>
      <c r="L65" s="144">
        <v>0</v>
      </c>
      <c r="M65" s="144">
        <v>0</v>
      </c>
      <c r="N65" s="41"/>
      <c r="O65" s="62"/>
      <c r="P65" s="146"/>
      <c r="Q65" s="146"/>
    </row>
    <row r="66" spans="2:17" ht="15.75" x14ac:dyDescent="0.25">
      <c r="B66" s="126"/>
      <c r="C66" s="150"/>
      <c r="D66" s="126"/>
      <c r="E66" s="147"/>
      <c r="F66" s="242"/>
      <c r="G66" s="126"/>
      <c r="H66" s="150"/>
      <c r="I66" s="145"/>
      <c r="J66" s="145"/>
      <c r="K66" s="145"/>
      <c r="L66" s="145"/>
      <c r="M66" s="145"/>
      <c r="N66" s="41"/>
      <c r="O66" s="62"/>
      <c r="P66" s="147"/>
      <c r="Q66" s="147"/>
    </row>
    <row r="67" spans="2:17" ht="15.75" x14ac:dyDescent="0.25">
      <c r="B67" s="126"/>
      <c r="C67" s="150"/>
      <c r="D67" s="126"/>
      <c r="E67" s="147"/>
      <c r="F67" s="242"/>
      <c r="G67" s="126"/>
      <c r="H67" s="150"/>
      <c r="I67" s="145"/>
      <c r="J67" s="145"/>
      <c r="K67" s="145"/>
      <c r="L67" s="145"/>
      <c r="M67" s="145"/>
      <c r="N67" s="41"/>
      <c r="O67" s="62"/>
      <c r="P67" s="147"/>
      <c r="Q67" s="147"/>
    </row>
    <row r="68" spans="2:17" ht="15.75" x14ac:dyDescent="0.25">
      <c r="B68" s="126"/>
      <c r="C68" s="150"/>
      <c r="D68" s="126"/>
      <c r="E68" s="147"/>
      <c r="F68" s="242"/>
      <c r="G68" s="126"/>
      <c r="H68" s="150"/>
      <c r="I68" s="145"/>
      <c r="J68" s="145"/>
      <c r="K68" s="145"/>
      <c r="L68" s="145"/>
      <c r="M68" s="145"/>
      <c r="N68" s="41"/>
      <c r="O68" s="62"/>
      <c r="P68" s="147"/>
      <c r="Q68" s="147"/>
    </row>
    <row r="69" spans="2:17" ht="15.75" x14ac:dyDescent="0.25">
      <c r="B69" s="126"/>
      <c r="C69" s="150"/>
      <c r="D69" s="126"/>
      <c r="E69" s="147"/>
      <c r="F69" s="242"/>
      <c r="G69" s="126"/>
      <c r="H69" s="150"/>
      <c r="I69" s="145"/>
      <c r="J69" s="145"/>
      <c r="K69" s="145"/>
      <c r="L69" s="145"/>
      <c r="M69" s="145"/>
      <c r="N69" s="41"/>
      <c r="O69" s="62"/>
      <c r="P69" s="147"/>
      <c r="Q69" s="147"/>
    </row>
    <row r="70" spans="2:17" ht="15.75" x14ac:dyDescent="0.25">
      <c r="B70" s="126"/>
      <c r="C70" s="150"/>
      <c r="D70" s="126"/>
      <c r="E70" s="147"/>
      <c r="F70" s="242"/>
      <c r="G70" s="126"/>
      <c r="H70" s="150"/>
      <c r="I70" s="145"/>
      <c r="J70" s="145"/>
      <c r="K70" s="145"/>
      <c r="L70" s="145"/>
      <c r="M70" s="145"/>
      <c r="N70" s="41"/>
      <c r="O70" s="28"/>
      <c r="P70" s="148"/>
      <c r="Q70" s="148"/>
    </row>
    <row r="71" spans="2:17" ht="15.75" x14ac:dyDescent="0.25">
      <c r="B71" s="119" t="s">
        <v>466</v>
      </c>
      <c r="C71" s="149"/>
      <c r="D71" s="119"/>
      <c r="E71" s="146"/>
      <c r="F71" s="241"/>
      <c r="G71" s="119" t="s">
        <v>283</v>
      </c>
      <c r="H71" s="149"/>
      <c r="I71" s="144">
        <f>SUM(J71:M76)</f>
        <v>0</v>
      </c>
      <c r="J71" s="144">
        <v>0</v>
      </c>
      <c r="K71" s="144">
        <v>0</v>
      </c>
      <c r="L71" s="144">
        <v>0</v>
      </c>
      <c r="M71" s="144">
        <v>0</v>
      </c>
      <c r="N71" s="41"/>
      <c r="O71" s="62"/>
      <c r="P71" s="146"/>
      <c r="Q71" s="146"/>
    </row>
    <row r="72" spans="2:17" ht="15.75" x14ac:dyDescent="0.25">
      <c r="B72" s="126"/>
      <c r="C72" s="150"/>
      <c r="D72" s="126"/>
      <c r="E72" s="147"/>
      <c r="F72" s="242"/>
      <c r="G72" s="126"/>
      <c r="H72" s="150"/>
      <c r="I72" s="145"/>
      <c r="J72" s="145"/>
      <c r="K72" s="145"/>
      <c r="L72" s="145"/>
      <c r="M72" s="145"/>
      <c r="N72" s="41"/>
      <c r="O72" s="62"/>
      <c r="P72" s="147"/>
      <c r="Q72" s="147"/>
    </row>
    <row r="73" spans="2:17" ht="15.75" x14ac:dyDescent="0.25">
      <c r="B73" s="126"/>
      <c r="C73" s="150"/>
      <c r="D73" s="126"/>
      <c r="E73" s="147"/>
      <c r="F73" s="242"/>
      <c r="G73" s="126"/>
      <c r="H73" s="150"/>
      <c r="I73" s="145"/>
      <c r="J73" s="145"/>
      <c r="K73" s="145"/>
      <c r="L73" s="145"/>
      <c r="M73" s="145"/>
      <c r="N73" s="41"/>
      <c r="O73" s="28"/>
      <c r="P73" s="147"/>
      <c r="Q73" s="147"/>
    </row>
    <row r="74" spans="2:17" ht="15.75" x14ac:dyDescent="0.25">
      <c r="B74" s="126"/>
      <c r="C74" s="150"/>
      <c r="D74" s="126"/>
      <c r="E74" s="147"/>
      <c r="F74" s="242"/>
      <c r="G74" s="126"/>
      <c r="H74" s="150"/>
      <c r="I74" s="145"/>
      <c r="J74" s="145"/>
      <c r="K74" s="145"/>
      <c r="L74" s="145"/>
      <c r="M74" s="145"/>
      <c r="N74" s="41"/>
      <c r="O74" s="62"/>
      <c r="P74" s="147"/>
      <c r="Q74" s="147"/>
    </row>
    <row r="75" spans="2:17" ht="15.75" x14ac:dyDescent="0.25">
      <c r="B75" s="126"/>
      <c r="C75" s="150"/>
      <c r="D75" s="126"/>
      <c r="E75" s="147"/>
      <c r="F75" s="242"/>
      <c r="G75" s="126"/>
      <c r="H75" s="150"/>
      <c r="I75" s="145"/>
      <c r="J75" s="145"/>
      <c r="K75" s="145"/>
      <c r="L75" s="145"/>
      <c r="M75" s="145"/>
      <c r="N75" s="41"/>
      <c r="O75" s="62"/>
      <c r="P75" s="147"/>
      <c r="Q75" s="147"/>
    </row>
    <row r="76" spans="2:17" ht="15.75" x14ac:dyDescent="0.25">
      <c r="B76" s="126"/>
      <c r="C76" s="150"/>
      <c r="D76" s="126"/>
      <c r="E76" s="147"/>
      <c r="F76" s="242"/>
      <c r="G76" s="126"/>
      <c r="H76" s="150"/>
      <c r="I76" s="145"/>
      <c r="J76" s="145"/>
      <c r="K76" s="145"/>
      <c r="L76" s="145"/>
      <c r="M76" s="145"/>
      <c r="N76" s="41"/>
      <c r="O76" s="28"/>
      <c r="P76" s="147"/>
      <c r="Q76" s="147"/>
    </row>
    <row r="77" spans="2:17" ht="15.75" x14ac:dyDescent="0.25">
      <c r="B77" s="119" t="s">
        <v>467</v>
      </c>
      <c r="C77" s="149"/>
      <c r="D77" s="119"/>
      <c r="E77" s="146"/>
      <c r="F77" s="241"/>
      <c r="G77" s="119" t="s">
        <v>283</v>
      </c>
      <c r="H77" s="149"/>
      <c r="I77" s="144">
        <f>SUM(J77:M82)</f>
        <v>0</v>
      </c>
      <c r="J77" s="144">
        <v>0</v>
      </c>
      <c r="K77" s="144">
        <v>0</v>
      </c>
      <c r="L77" s="144">
        <v>0</v>
      </c>
      <c r="M77" s="144">
        <v>0</v>
      </c>
      <c r="N77" s="41"/>
      <c r="O77" s="62"/>
      <c r="P77" s="146"/>
      <c r="Q77" s="146"/>
    </row>
    <row r="78" spans="2:17" ht="15.75" x14ac:dyDescent="0.25">
      <c r="B78" s="126"/>
      <c r="C78" s="150"/>
      <c r="D78" s="126"/>
      <c r="E78" s="147"/>
      <c r="F78" s="242"/>
      <c r="G78" s="126"/>
      <c r="H78" s="150"/>
      <c r="I78" s="145"/>
      <c r="J78" s="145"/>
      <c r="K78" s="145"/>
      <c r="L78" s="145"/>
      <c r="M78" s="145"/>
      <c r="N78" s="41"/>
      <c r="O78" s="62"/>
      <c r="P78" s="147"/>
      <c r="Q78" s="147"/>
    </row>
    <row r="79" spans="2:17" ht="15.75" x14ac:dyDescent="0.25">
      <c r="B79" s="126"/>
      <c r="C79" s="150"/>
      <c r="D79" s="126"/>
      <c r="E79" s="147"/>
      <c r="F79" s="242"/>
      <c r="G79" s="126"/>
      <c r="H79" s="150"/>
      <c r="I79" s="145"/>
      <c r="J79" s="145"/>
      <c r="K79" s="145"/>
      <c r="L79" s="145"/>
      <c r="M79" s="145"/>
      <c r="N79" s="41"/>
      <c r="O79" s="28"/>
      <c r="P79" s="147"/>
      <c r="Q79" s="147"/>
    </row>
    <row r="80" spans="2:17" ht="15.75" x14ac:dyDescent="0.25">
      <c r="B80" s="126"/>
      <c r="C80" s="150"/>
      <c r="D80" s="126"/>
      <c r="E80" s="147"/>
      <c r="F80" s="242"/>
      <c r="G80" s="126"/>
      <c r="H80" s="150"/>
      <c r="I80" s="145"/>
      <c r="J80" s="145"/>
      <c r="K80" s="145"/>
      <c r="L80" s="145"/>
      <c r="M80" s="145"/>
      <c r="N80" s="41"/>
      <c r="O80" s="62"/>
      <c r="P80" s="147"/>
      <c r="Q80" s="147"/>
    </row>
    <row r="81" spans="2:17" ht="15.75" x14ac:dyDescent="0.25">
      <c r="B81" s="126"/>
      <c r="C81" s="150"/>
      <c r="D81" s="126"/>
      <c r="E81" s="147"/>
      <c r="F81" s="242"/>
      <c r="G81" s="126"/>
      <c r="H81" s="150"/>
      <c r="I81" s="145"/>
      <c r="J81" s="145"/>
      <c r="K81" s="145"/>
      <c r="L81" s="145"/>
      <c r="M81" s="145"/>
      <c r="N81" s="41"/>
      <c r="O81" s="62"/>
      <c r="P81" s="147"/>
      <c r="Q81" s="147"/>
    </row>
    <row r="82" spans="2:17" ht="15.75" x14ac:dyDescent="0.25">
      <c r="B82" s="126"/>
      <c r="C82" s="150"/>
      <c r="D82" s="126"/>
      <c r="E82" s="147"/>
      <c r="F82" s="242"/>
      <c r="G82" s="126"/>
      <c r="H82" s="150"/>
      <c r="I82" s="145"/>
      <c r="J82" s="145"/>
      <c r="K82" s="145"/>
      <c r="L82" s="145"/>
      <c r="M82" s="145"/>
      <c r="N82" s="41"/>
      <c r="O82" s="28"/>
      <c r="P82" s="148"/>
      <c r="Q82" s="148"/>
    </row>
    <row r="83" spans="2:17" ht="15.75" x14ac:dyDescent="0.25">
      <c r="B83" s="166" t="s">
        <v>468</v>
      </c>
      <c r="C83" s="149"/>
      <c r="D83" s="119"/>
      <c r="E83" s="119"/>
      <c r="F83" s="149"/>
      <c r="G83" s="119" t="s">
        <v>283</v>
      </c>
      <c r="H83" s="149"/>
      <c r="I83" s="171">
        <f>SUM(I89:I101)</f>
        <v>0</v>
      </c>
      <c r="J83" s="171">
        <f t="shared" ref="J83:M83" si="1">SUM(J89:J101)</f>
        <v>0</v>
      </c>
      <c r="K83" s="171">
        <f t="shared" si="1"/>
        <v>0</v>
      </c>
      <c r="L83" s="171">
        <f t="shared" si="1"/>
        <v>0</v>
      </c>
      <c r="M83" s="171">
        <f t="shared" si="1"/>
        <v>0</v>
      </c>
      <c r="N83" s="119"/>
      <c r="O83" s="62"/>
      <c r="P83" s="251"/>
      <c r="Q83" s="146"/>
    </row>
    <row r="84" spans="2:17" ht="15.75" x14ac:dyDescent="0.25">
      <c r="B84" s="167"/>
      <c r="C84" s="150"/>
      <c r="D84" s="126"/>
      <c r="E84" s="126"/>
      <c r="F84" s="150"/>
      <c r="G84" s="126"/>
      <c r="H84" s="150"/>
      <c r="I84" s="172"/>
      <c r="J84" s="172"/>
      <c r="K84" s="172"/>
      <c r="L84" s="172"/>
      <c r="M84" s="172"/>
      <c r="N84" s="139"/>
      <c r="O84" s="11" t="s">
        <v>23</v>
      </c>
      <c r="P84" s="252"/>
      <c r="Q84" s="147"/>
    </row>
    <row r="85" spans="2:17" ht="15.75" x14ac:dyDescent="0.25">
      <c r="B85" s="167"/>
      <c r="C85" s="150"/>
      <c r="D85" s="126"/>
      <c r="E85" s="126"/>
      <c r="F85" s="150"/>
      <c r="G85" s="126"/>
      <c r="H85" s="150"/>
      <c r="I85" s="172"/>
      <c r="J85" s="172"/>
      <c r="K85" s="172"/>
      <c r="L85" s="172"/>
      <c r="M85" s="172"/>
      <c r="N85" s="119"/>
      <c r="O85" s="69"/>
      <c r="P85" s="252"/>
      <c r="Q85" s="147"/>
    </row>
    <row r="86" spans="2:17" ht="15.75" x14ac:dyDescent="0.25">
      <c r="B86" s="167"/>
      <c r="C86" s="150"/>
      <c r="D86" s="126"/>
      <c r="E86" s="126"/>
      <c r="F86" s="150"/>
      <c r="G86" s="126"/>
      <c r="H86" s="150"/>
      <c r="I86" s="172"/>
      <c r="J86" s="172"/>
      <c r="K86" s="172"/>
      <c r="L86" s="172"/>
      <c r="M86" s="172"/>
      <c r="N86" s="139"/>
      <c r="O86" s="11" t="s">
        <v>23</v>
      </c>
      <c r="P86" s="252"/>
      <c r="Q86" s="147"/>
    </row>
    <row r="87" spans="2:17" ht="15.75" x14ac:dyDescent="0.25">
      <c r="B87" s="167"/>
      <c r="C87" s="150"/>
      <c r="D87" s="126"/>
      <c r="E87" s="126"/>
      <c r="F87" s="150"/>
      <c r="G87" s="126"/>
      <c r="H87" s="150"/>
      <c r="I87" s="172"/>
      <c r="J87" s="172"/>
      <c r="K87" s="172"/>
      <c r="L87" s="172"/>
      <c r="M87" s="172"/>
      <c r="N87" s="119"/>
      <c r="O87" s="69"/>
      <c r="P87" s="252"/>
      <c r="Q87" s="147"/>
    </row>
    <row r="88" spans="2:17" ht="15.75" x14ac:dyDescent="0.25">
      <c r="B88" s="168"/>
      <c r="C88" s="238"/>
      <c r="D88" s="139"/>
      <c r="E88" s="139"/>
      <c r="F88" s="238"/>
      <c r="G88" s="139"/>
      <c r="H88" s="238"/>
      <c r="I88" s="186"/>
      <c r="J88" s="186"/>
      <c r="K88" s="186"/>
      <c r="L88" s="186"/>
      <c r="M88" s="186"/>
      <c r="N88" s="139"/>
      <c r="O88" s="11" t="s">
        <v>23</v>
      </c>
      <c r="P88" s="253"/>
      <c r="Q88" s="148"/>
    </row>
    <row r="89" spans="2:17" ht="15.75" x14ac:dyDescent="0.25">
      <c r="B89" s="119" t="s">
        <v>469</v>
      </c>
      <c r="C89" s="149"/>
      <c r="D89" s="119"/>
      <c r="E89" s="146"/>
      <c r="F89" s="149"/>
      <c r="G89" s="119" t="s">
        <v>283</v>
      </c>
      <c r="H89" s="149"/>
      <c r="I89" s="171">
        <f>SUM(J89:M94)</f>
        <v>0</v>
      </c>
      <c r="J89" s="171">
        <v>0</v>
      </c>
      <c r="K89" s="171">
        <v>0</v>
      </c>
      <c r="L89" s="171">
        <v>0</v>
      </c>
      <c r="M89" s="171">
        <v>0</v>
      </c>
      <c r="N89" s="49"/>
      <c r="O89" s="68"/>
      <c r="P89" s="146"/>
      <c r="Q89" s="146"/>
    </row>
    <row r="90" spans="2:17" ht="15.75" x14ac:dyDescent="0.25">
      <c r="B90" s="126"/>
      <c r="C90" s="150"/>
      <c r="D90" s="126"/>
      <c r="E90" s="147"/>
      <c r="F90" s="150"/>
      <c r="G90" s="126"/>
      <c r="H90" s="150"/>
      <c r="I90" s="172"/>
      <c r="J90" s="172"/>
      <c r="K90" s="172"/>
      <c r="L90" s="172"/>
      <c r="M90" s="172"/>
      <c r="N90" s="41"/>
      <c r="O90" s="62"/>
      <c r="P90" s="147"/>
      <c r="Q90" s="147"/>
    </row>
    <row r="91" spans="2:17" ht="15.75" x14ac:dyDescent="0.25">
      <c r="B91" s="126"/>
      <c r="C91" s="150"/>
      <c r="D91" s="126"/>
      <c r="E91" s="147"/>
      <c r="F91" s="150"/>
      <c r="G91" s="126"/>
      <c r="H91" s="150"/>
      <c r="I91" s="172"/>
      <c r="J91" s="172"/>
      <c r="K91" s="172"/>
      <c r="L91" s="172"/>
      <c r="M91" s="172"/>
      <c r="N91" s="41"/>
      <c r="O91" s="62"/>
      <c r="P91" s="147"/>
      <c r="Q91" s="147"/>
    </row>
    <row r="92" spans="2:17" ht="15.75" x14ac:dyDescent="0.25">
      <c r="B92" s="126"/>
      <c r="C92" s="150"/>
      <c r="D92" s="126"/>
      <c r="E92" s="147"/>
      <c r="F92" s="150"/>
      <c r="G92" s="126"/>
      <c r="H92" s="150"/>
      <c r="I92" s="172"/>
      <c r="J92" s="172"/>
      <c r="K92" s="172"/>
      <c r="L92" s="172"/>
      <c r="M92" s="172"/>
      <c r="N92" s="41"/>
      <c r="O92" s="62"/>
      <c r="P92" s="147"/>
      <c r="Q92" s="147"/>
    </row>
    <row r="93" spans="2:17" ht="15.75" x14ac:dyDescent="0.25">
      <c r="B93" s="126"/>
      <c r="C93" s="150"/>
      <c r="D93" s="126"/>
      <c r="E93" s="147"/>
      <c r="F93" s="150"/>
      <c r="G93" s="126"/>
      <c r="H93" s="150"/>
      <c r="I93" s="172"/>
      <c r="J93" s="172"/>
      <c r="K93" s="172"/>
      <c r="L93" s="172"/>
      <c r="M93" s="172"/>
      <c r="N93" s="26"/>
      <c r="O93" s="68"/>
      <c r="P93" s="147"/>
      <c r="Q93" s="147"/>
    </row>
    <row r="94" spans="2:17" ht="15.75" x14ac:dyDescent="0.25">
      <c r="B94" s="139"/>
      <c r="C94" s="238"/>
      <c r="D94" s="139"/>
      <c r="E94" s="148"/>
      <c r="F94" s="238"/>
      <c r="G94" s="139"/>
      <c r="H94" s="238"/>
      <c r="I94" s="186"/>
      <c r="J94" s="186"/>
      <c r="K94" s="186"/>
      <c r="L94" s="186"/>
      <c r="M94" s="186"/>
      <c r="N94" s="51"/>
      <c r="O94" s="11"/>
      <c r="P94" s="210"/>
      <c r="Q94" s="148"/>
    </row>
    <row r="95" spans="2:17" ht="15.75" x14ac:dyDescent="0.25">
      <c r="B95" s="119" t="s">
        <v>470</v>
      </c>
      <c r="C95" s="149"/>
      <c r="D95" s="119"/>
      <c r="E95" s="146"/>
      <c r="F95" s="241"/>
      <c r="G95" s="119" t="s">
        <v>283</v>
      </c>
      <c r="H95" s="149"/>
      <c r="I95" s="144">
        <f>SUM(J95:M101)</f>
        <v>0</v>
      </c>
      <c r="J95" s="144">
        <v>0</v>
      </c>
      <c r="K95" s="144">
        <v>0</v>
      </c>
      <c r="L95" s="144">
        <v>0</v>
      </c>
      <c r="M95" s="144">
        <v>0</v>
      </c>
      <c r="N95" s="41"/>
      <c r="O95" s="62"/>
      <c r="P95" s="146"/>
      <c r="Q95" s="146"/>
    </row>
    <row r="96" spans="2:17" ht="15.75" x14ac:dyDescent="0.25">
      <c r="B96" s="126"/>
      <c r="C96" s="150"/>
      <c r="D96" s="126"/>
      <c r="E96" s="147"/>
      <c r="F96" s="242"/>
      <c r="G96" s="126"/>
      <c r="H96" s="150"/>
      <c r="I96" s="145"/>
      <c r="J96" s="145"/>
      <c r="K96" s="145"/>
      <c r="L96" s="145"/>
      <c r="M96" s="145"/>
      <c r="N96" s="41"/>
      <c r="O96" s="62"/>
      <c r="P96" s="147"/>
      <c r="Q96" s="147"/>
    </row>
    <row r="97" spans="2:17" ht="15.75" x14ac:dyDescent="0.25">
      <c r="B97" s="126"/>
      <c r="C97" s="150"/>
      <c r="D97" s="126"/>
      <c r="E97" s="147"/>
      <c r="F97" s="242"/>
      <c r="G97" s="126"/>
      <c r="H97" s="150"/>
      <c r="I97" s="145"/>
      <c r="J97" s="145"/>
      <c r="K97" s="145"/>
      <c r="L97" s="145"/>
      <c r="M97" s="145"/>
      <c r="N97" s="41"/>
      <c r="O97" s="28"/>
      <c r="P97" s="147"/>
      <c r="Q97" s="147"/>
    </row>
    <row r="98" spans="2:17" ht="15.75" x14ac:dyDescent="0.25">
      <c r="B98" s="126"/>
      <c r="C98" s="150"/>
      <c r="D98" s="126"/>
      <c r="E98" s="147"/>
      <c r="F98" s="242"/>
      <c r="G98" s="126"/>
      <c r="H98" s="150"/>
      <c r="I98" s="145"/>
      <c r="J98" s="145"/>
      <c r="K98" s="145"/>
      <c r="L98" s="145"/>
      <c r="M98" s="145"/>
      <c r="N98" s="41"/>
      <c r="O98" s="62"/>
      <c r="P98" s="147"/>
      <c r="Q98" s="147"/>
    </row>
    <row r="99" spans="2:17" ht="15.75" x14ac:dyDescent="0.25">
      <c r="B99" s="126"/>
      <c r="C99" s="150"/>
      <c r="D99" s="126"/>
      <c r="E99" s="147"/>
      <c r="F99" s="242"/>
      <c r="G99" s="126"/>
      <c r="H99" s="150"/>
      <c r="I99" s="145"/>
      <c r="J99" s="145"/>
      <c r="K99" s="145"/>
      <c r="L99" s="145"/>
      <c r="M99" s="145"/>
      <c r="N99" s="41"/>
      <c r="O99" s="62"/>
      <c r="P99" s="147"/>
      <c r="Q99" s="147"/>
    </row>
    <row r="100" spans="2:17" ht="15.75" x14ac:dyDescent="0.25">
      <c r="B100" s="126"/>
      <c r="C100" s="150"/>
      <c r="D100" s="126"/>
      <c r="E100" s="147"/>
      <c r="F100" s="242"/>
      <c r="G100" s="126"/>
      <c r="H100" s="150"/>
      <c r="I100" s="145"/>
      <c r="J100" s="145"/>
      <c r="K100" s="145"/>
      <c r="L100" s="145"/>
      <c r="M100" s="145"/>
      <c r="N100" s="49"/>
      <c r="O100" s="62"/>
      <c r="P100" s="147"/>
      <c r="Q100" s="147"/>
    </row>
    <row r="101" spans="2:17" ht="15.75" x14ac:dyDescent="0.25">
      <c r="B101" s="126"/>
      <c r="C101" s="150"/>
      <c r="D101" s="126"/>
      <c r="E101" s="147"/>
      <c r="F101" s="242"/>
      <c r="G101" s="126"/>
      <c r="H101" s="150"/>
      <c r="I101" s="145"/>
      <c r="J101" s="145"/>
      <c r="K101" s="145"/>
      <c r="L101" s="145"/>
      <c r="M101" s="145"/>
      <c r="N101" s="41"/>
      <c r="O101" s="28"/>
      <c r="P101" s="148"/>
      <c r="Q101" s="148"/>
    </row>
    <row r="102" spans="2:17" ht="15.75" x14ac:dyDescent="0.25">
      <c r="B102" s="140" t="s">
        <v>106</v>
      </c>
      <c r="C102" s="140"/>
      <c r="D102" s="140"/>
      <c r="E102" s="140"/>
      <c r="F102" s="140"/>
      <c r="G102" s="140"/>
      <c r="H102" s="140"/>
      <c r="I102" s="75">
        <f>I49+I83</f>
        <v>0</v>
      </c>
      <c r="J102" s="75">
        <f t="shared" ref="J102:M102" si="2">J49+J83</f>
        <v>0</v>
      </c>
      <c r="K102" s="75">
        <f t="shared" si="2"/>
        <v>0</v>
      </c>
      <c r="L102" s="75">
        <f t="shared" si="2"/>
        <v>0</v>
      </c>
      <c r="M102" s="75">
        <f t="shared" si="2"/>
        <v>0</v>
      </c>
      <c r="N102" s="155"/>
      <c r="O102" s="155"/>
      <c r="P102" s="155"/>
      <c r="Q102" s="155"/>
    </row>
    <row r="104" spans="2:17" ht="15.75" x14ac:dyDescent="0.25">
      <c r="B104" s="169" t="s">
        <v>107</v>
      </c>
      <c r="C104" s="169"/>
      <c r="D104" s="169"/>
      <c r="E104" s="169"/>
    </row>
    <row r="105" spans="2:17" ht="35.450000000000003" customHeight="1" x14ac:dyDescent="0.25">
      <c r="B105" s="10" t="s">
        <v>3</v>
      </c>
      <c r="C105" s="122" t="s">
        <v>108</v>
      </c>
      <c r="D105" s="122"/>
      <c r="E105" s="122"/>
      <c r="F105" s="123" t="s">
        <v>109</v>
      </c>
      <c r="G105" s="123"/>
      <c r="H105" s="123"/>
      <c r="I105" s="123"/>
      <c r="J105" s="122" t="s">
        <v>110</v>
      </c>
      <c r="K105" s="123"/>
      <c r="L105" s="123"/>
      <c r="M105" s="123"/>
    </row>
    <row r="106" spans="2:17" ht="15.75" x14ac:dyDescent="0.25">
      <c r="B106" s="4">
        <v>1</v>
      </c>
      <c r="C106" s="156">
        <v>2</v>
      </c>
      <c r="D106" s="156"/>
      <c r="E106" s="156"/>
      <c r="F106" s="156">
        <v>3</v>
      </c>
      <c r="G106" s="156"/>
      <c r="H106" s="156"/>
      <c r="I106" s="156"/>
      <c r="J106" s="156">
        <v>4</v>
      </c>
      <c r="K106" s="156"/>
      <c r="L106" s="156"/>
      <c r="M106" s="156"/>
    </row>
    <row r="107" spans="2:17" ht="33" customHeight="1" x14ac:dyDescent="0.25">
      <c r="B107" s="8"/>
      <c r="C107" s="254" t="s">
        <v>327</v>
      </c>
      <c r="D107" s="254"/>
      <c r="E107" s="254"/>
      <c r="F107" s="170"/>
      <c r="G107" s="170"/>
      <c r="H107" s="170"/>
      <c r="I107" s="170"/>
      <c r="J107" s="170"/>
      <c r="K107" s="170"/>
      <c r="L107" s="170"/>
      <c r="M107" s="170"/>
    </row>
    <row r="109" spans="2:17" ht="15.75" x14ac:dyDescent="0.25">
      <c r="B109" s="169" t="s">
        <v>111</v>
      </c>
      <c r="C109" s="169"/>
      <c r="D109" s="169"/>
      <c r="E109" s="169"/>
      <c r="F109" s="169"/>
    </row>
    <row r="110" spans="2:17" ht="33.6" customHeight="1" x14ac:dyDescent="0.25">
      <c r="B110" s="10" t="s">
        <v>3</v>
      </c>
      <c r="C110" s="123" t="s">
        <v>112</v>
      </c>
      <c r="D110" s="123"/>
      <c r="E110" s="123"/>
      <c r="F110" s="123" t="s">
        <v>109</v>
      </c>
      <c r="G110" s="123"/>
      <c r="H110" s="123"/>
      <c r="I110" s="123"/>
      <c r="J110" s="122" t="s">
        <v>113</v>
      </c>
      <c r="K110" s="123"/>
      <c r="L110" s="123"/>
      <c r="M110" s="123"/>
    </row>
    <row r="111" spans="2:17" ht="15.75" x14ac:dyDescent="0.25">
      <c r="B111" s="4">
        <v>1</v>
      </c>
      <c r="C111" s="156">
        <v>2</v>
      </c>
      <c r="D111" s="156"/>
      <c r="E111" s="156"/>
      <c r="F111" s="156">
        <v>3</v>
      </c>
      <c r="G111" s="156"/>
      <c r="H111" s="156"/>
      <c r="I111" s="156"/>
      <c r="J111" s="156">
        <v>4</v>
      </c>
      <c r="K111" s="156"/>
      <c r="L111" s="156"/>
      <c r="M111" s="156"/>
    </row>
    <row r="112" spans="2:17" ht="48" customHeight="1" x14ac:dyDescent="0.25">
      <c r="B112" s="8"/>
      <c r="C112" s="254" t="s">
        <v>328</v>
      </c>
      <c r="D112" s="254"/>
      <c r="E112" s="254"/>
      <c r="F112" s="170"/>
      <c r="G112" s="170"/>
      <c r="H112" s="170"/>
      <c r="I112" s="170"/>
      <c r="J112" s="170"/>
      <c r="K112" s="170"/>
      <c r="L112" s="170"/>
      <c r="M112" s="170"/>
    </row>
    <row r="114" spans="2:13" ht="15.75" x14ac:dyDescent="0.25">
      <c r="B114" s="169" t="s">
        <v>114</v>
      </c>
      <c r="C114" s="169"/>
      <c r="D114" s="169"/>
    </row>
    <row r="115" spans="2:13" ht="38.450000000000003" customHeight="1" x14ac:dyDescent="0.25">
      <c r="B115" s="10" t="s">
        <v>3</v>
      </c>
      <c r="C115" s="122" t="s">
        <v>115</v>
      </c>
      <c r="D115" s="122"/>
      <c r="E115" s="122"/>
      <c r="F115" s="173" t="s">
        <v>116</v>
      </c>
      <c r="G115" s="174"/>
      <c r="H115" s="174"/>
      <c r="I115" s="174"/>
      <c r="J115" s="174"/>
      <c r="K115" s="174"/>
      <c r="L115" s="174"/>
      <c r="M115" s="175"/>
    </row>
    <row r="116" spans="2:13" ht="15.75" x14ac:dyDescent="0.25">
      <c r="B116" s="4">
        <v>1</v>
      </c>
      <c r="C116" s="156">
        <v>2</v>
      </c>
      <c r="D116" s="156"/>
      <c r="E116" s="156"/>
      <c r="F116" s="176">
        <v>3</v>
      </c>
      <c r="G116" s="177"/>
      <c r="H116" s="177"/>
      <c r="I116" s="177"/>
      <c r="J116" s="177"/>
      <c r="K116" s="177"/>
      <c r="L116" s="177"/>
      <c r="M116" s="178"/>
    </row>
    <row r="117" spans="2:13" ht="14.45" customHeight="1" x14ac:dyDescent="0.25">
      <c r="B117" s="34" t="s">
        <v>15</v>
      </c>
      <c r="C117" s="182"/>
      <c r="D117" s="182"/>
      <c r="E117" s="182"/>
      <c r="F117" s="183"/>
      <c r="G117" s="184"/>
      <c r="H117" s="184"/>
      <c r="I117" s="184"/>
      <c r="J117" s="184"/>
      <c r="K117" s="184"/>
      <c r="L117" s="184"/>
      <c r="M117" s="185"/>
    </row>
    <row r="119" spans="2:13" ht="15.75" x14ac:dyDescent="0.25">
      <c r="B119" s="169" t="s">
        <v>117</v>
      </c>
      <c r="C119" s="169"/>
      <c r="D119" s="169"/>
      <c r="E119" s="169"/>
      <c r="F119" s="169"/>
      <c r="G119" s="169"/>
    </row>
    <row r="120" spans="2:13" ht="15.6" customHeight="1" x14ac:dyDescent="0.25">
      <c r="B120" s="10" t="s">
        <v>3</v>
      </c>
      <c r="C120" s="173" t="s">
        <v>118</v>
      </c>
      <c r="D120" s="174"/>
      <c r="E120" s="174"/>
      <c r="F120" s="174"/>
      <c r="G120" s="174"/>
      <c r="H120" s="174"/>
      <c r="I120" s="174"/>
      <c r="J120" s="174"/>
      <c r="K120" s="174"/>
      <c r="L120" s="174"/>
      <c r="M120" s="175"/>
    </row>
    <row r="121" spans="2:13" ht="15.75" x14ac:dyDescent="0.25">
      <c r="B121" s="4">
        <v>1</v>
      </c>
      <c r="C121" s="176">
        <v>2</v>
      </c>
      <c r="D121" s="177"/>
      <c r="E121" s="177"/>
      <c r="F121" s="177"/>
      <c r="G121" s="177"/>
      <c r="H121" s="177"/>
      <c r="I121" s="177"/>
      <c r="J121" s="177"/>
      <c r="K121" s="177"/>
      <c r="L121" s="177"/>
      <c r="M121" s="178"/>
    </row>
    <row r="122" spans="2:13" ht="15.75" x14ac:dyDescent="0.25">
      <c r="B122" s="8"/>
      <c r="C122" s="255" t="s">
        <v>329</v>
      </c>
      <c r="D122" s="256"/>
      <c r="E122" s="256"/>
      <c r="F122" s="256"/>
      <c r="G122" s="256"/>
      <c r="H122" s="256"/>
      <c r="I122" s="256"/>
      <c r="J122" s="256"/>
      <c r="K122" s="256"/>
      <c r="L122" s="256"/>
      <c r="M122" s="257"/>
    </row>
  </sheetData>
  <mergeCells count="248">
    <mergeCell ref="C121:M121"/>
    <mergeCell ref="C122:M122"/>
    <mergeCell ref="C116:E116"/>
    <mergeCell ref="F116:M116"/>
    <mergeCell ref="C117:E117"/>
    <mergeCell ref="F117:M117"/>
    <mergeCell ref="B119:G119"/>
    <mergeCell ref="C120:M120"/>
    <mergeCell ref="C112:E112"/>
    <mergeCell ref="F112:I112"/>
    <mergeCell ref="J112:M112"/>
    <mergeCell ref="B114:D114"/>
    <mergeCell ref="C115:E115"/>
    <mergeCell ref="F115:M115"/>
    <mergeCell ref="B109:F109"/>
    <mergeCell ref="C110:E110"/>
    <mergeCell ref="F110:I110"/>
    <mergeCell ref="J110:M110"/>
    <mergeCell ref="C111:E111"/>
    <mergeCell ref="F111:I111"/>
    <mergeCell ref="J111:M111"/>
    <mergeCell ref="C106:E106"/>
    <mergeCell ref="F106:I106"/>
    <mergeCell ref="J106:M106"/>
    <mergeCell ref="C107:E107"/>
    <mergeCell ref="F107:I107"/>
    <mergeCell ref="J107:M107"/>
    <mergeCell ref="B102:H102"/>
    <mergeCell ref="N102:Q102"/>
    <mergeCell ref="B104:E104"/>
    <mergeCell ref="C105:E105"/>
    <mergeCell ref="F105:I105"/>
    <mergeCell ref="J105:M105"/>
    <mergeCell ref="J95:J101"/>
    <mergeCell ref="K95:K101"/>
    <mergeCell ref="L95:L101"/>
    <mergeCell ref="M95:M101"/>
    <mergeCell ref="P95:P101"/>
    <mergeCell ref="Q95:Q101"/>
    <mergeCell ref="P89:P94"/>
    <mergeCell ref="Q89:Q94"/>
    <mergeCell ref="B95:B101"/>
    <mergeCell ref="C95:C101"/>
    <mergeCell ref="D95:D101"/>
    <mergeCell ref="E95:E101"/>
    <mergeCell ref="F95:F101"/>
    <mergeCell ref="G95:G101"/>
    <mergeCell ref="H95:H101"/>
    <mergeCell ref="I95:I101"/>
    <mergeCell ref="H89:H94"/>
    <mergeCell ref="I89:I94"/>
    <mergeCell ref="J89:J94"/>
    <mergeCell ref="K89:K94"/>
    <mergeCell ref="L89:L94"/>
    <mergeCell ref="M89:M94"/>
    <mergeCell ref="N87:N88"/>
    <mergeCell ref="B89:B94"/>
    <mergeCell ref="C89:C94"/>
    <mergeCell ref="D89:D94"/>
    <mergeCell ref="E89:E94"/>
    <mergeCell ref="F89:F94"/>
    <mergeCell ref="G89:G94"/>
    <mergeCell ref="I83:I88"/>
    <mergeCell ref="J83:J88"/>
    <mergeCell ref="K83:K88"/>
    <mergeCell ref="L83:L88"/>
    <mergeCell ref="M83:M88"/>
    <mergeCell ref="N83:N84"/>
    <mergeCell ref="B77:B82"/>
    <mergeCell ref="C77:C82"/>
    <mergeCell ref="D77:D82"/>
    <mergeCell ref="E77:E82"/>
    <mergeCell ref="F77:F82"/>
    <mergeCell ref="M77:M82"/>
    <mergeCell ref="P77:P82"/>
    <mergeCell ref="Q77:Q82"/>
    <mergeCell ref="B83:B88"/>
    <mergeCell ref="C83:C88"/>
    <mergeCell ref="D83:D88"/>
    <mergeCell ref="E83:E88"/>
    <mergeCell ref="F83:F88"/>
    <mergeCell ref="G83:G88"/>
    <mergeCell ref="H83:H88"/>
    <mergeCell ref="G77:G82"/>
    <mergeCell ref="H77:H82"/>
    <mergeCell ref="I77:I82"/>
    <mergeCell ref="J77:J82"/>
    <mergeCell ref="K77:K82"/>
    <mergeCell ref="L77:L82"/>
    <mergeCell ref="P83:P88"/>
    <mergeCell ref="Q83:Q88"/>
    <mergeCell ref="N85:N86"/>
    <mergeCell ref="Q65:Q70"/>
    <mergeCell ref="B71:B76"/>
    <mergeCell ref="C71:C76"/>
    <mergeCell ref="D71:D76"/>
    <mergeCell ref="E71:E76"/>
    <mergeCell ref="F71:F76"/>
    <mergeCell ref="G71:G76"/>
    <mergeCell ref="H71:H76"/>
    <mergeCell ref="I71:I76"/>
    <mergeCell ref="J71:J76"/>
    <mergeCell ref="I65:I70"/>
    <mergeCell ref="J65:J70"/>
    <mergeCell ref="K65:K70"/>
    <mergeCell ref="L65:L70"/>
    <mergeCell ref="M65:M70"/>
    <mergeCell ref="P65:P70"/>
    <mergeCell ref="K71:K76"/>
    <mergeCell ref="L71:L76"/>
    <mergeCell ref="M71:M76"/>
    <mergeCell ref="P71:P76"/>
    <mergeCell ref="Q71:Q76"/>
    <mergeCell ref="N59:N60"/>
    <mergeCell ref="N61:N62"/>
    <mergeCell ref="N63:N64"/>
    <mergeCell ref="B65:B70"/>
    <mergeCell ref="C65:C70"/>
    <mergeCell ref="D65:D70"/>
    <mergeCell ref="E65:E70"/>
    <mergeCell ref="F65:F70"/>
    <mergeCell ref="G65:G70"/>
    <mergeCell ref="H65:H70"/>
    <mergeCell ref="K49:K64"/>
    <mergeCell ref="L49:L64"/>
    <mergeCell ref="M49:M64"/>
    <mergeCell ref="N49:N50"/>
    <mergeCell ref="P49:P64"/>
    <mergeCell ref="Q49:Q64"/>
    <mergeCell ref="N51:N52"/>
    <mergeCell ref="N53:N54"/>
    <mergeCell ref="N55:N56"/>
    <mergeCell ref="N57:N58"/>
    <mergeCell ref="O46:O47"/>
    <mergeCell ref="B49:B64"/>
    <mergeCell ref="C49:C64"/>
    <mergeCell ref="D49:D64"/>
    <mergeCell ref="E49:E64"/>
    <mergeCell ref="F49:F64"/>
    <mergeCell ref="G49:G64"/>
    <mergeCell ref="H49:H64"/>
    <mergeCell ref="I49:I64"/>
    <mergeCell ref="J49:J64"/>
    <mergeCell ref="G45:G47"/>
    <mergeCell ref="H45:H47"/>
    <mergeCell ref="I45:M45"/>
    <mergeCell ref="N45:O45"/>
    <mergeCell ref="P45:P47"/>
    <mergeCell ref="Q45:Q47"/>
    <mergeCell ref="I46:I47"/>
    <mergeCell ref="J46:L46"/>
    <mergeCell ref="M46:M47"/>
    <mergeCell ref="N46:N47"/>
    <mergeCell ref="B41:E41"/>
    <mergeCell ref="F41:H41"/>
    <mergeCell ref="B42:E42"/>
    <mergeCell ref="F42:H42"/>
    <mergeCell ref="B44:H44"/>
    <mergeCell ref="B45:B47"/>
    <mergeCell ref="C45:C47"/>
    <mergeCell ref="D45:D47"/>
    <mergeCell ref="E45:E47"/>
    <mergeCell ref="F45:F47"/>
    <mergeCell ref="B38:E38"/>
    <mergeCell ref="F38:H38"/>
    <mergeCell ref="B39:E39"/>
    <mergeCell ref="F39:H39"/>
    <mergeCell ref="B40:E40"/>
    <mergeCell ref="F40:H40"/>
    <mergeCell ref="B35:E35"/>
    <mergeCell ref="F35:H35"/>
    <mergeCell ref="B36:E36"/>
    <mergeCell ref="F36:H36"/>
    <mergeCell ref="B37:E37"/>
    <mergeCell ref="F37:H37"/>
    <mergeCell ref="B32:E32"/>
    <mergeCell ref="F32:H32"/>
    <mergeCell ref="B33:E33"/>
    <mergeCell ref="F33:H33"/>
    <mergeCell ref="B34:E34"/>
    <mergeCell ref="F34:H34"/>
    <mergeCell ref="B29:E29"/>
    <mergeCell ref="F29:H29"/>
    <mergeCell ref="B30:E30"/>
    <mergeCell ref="F30:H30"/>
    <mergeCell ref="B31:E31"/>
    <mergeCell ref="F31:H31"/>
    <mergeCell ref="B26:E26"/>
    <mergeCell ref="F26:H26"/>
    <mergeCell ref="B27:E27"/>
    <mergeCell ref="F27:H27"/>
    <mergeCell ref="B28:E28"/>
    <mergeCell ref="F28:H28"/>
    <mergeCell ref="B22:G22"/>
    <mergeCell ref="B23:E23"/>
    <mergeCell ref="F23:H23"/>
    <mergeCell ref="B24:E24"/>
    <mergeCell ref="F24:H24"/>
    <mergeCell ref="B25:E25"/>
    <mergeCell ref="F25:H25"/>
    <mergeCell ref="B18:B19"/>
    <mergeCell ref="C18:D19"/>
    <mergeCell ref="E18:G19"/>
    <mergeCell ref="H18:J18"/>
    <mergeCell ref="K18:M18"/>
    <mergeCell ref="H19:J19"/>
    <mergeCell ref="K19:M19"/>
    <mergeCell ref="B16:B17"/>
    <mergeCell ref="C16:D17"/>
    <mergeCell ref="E16:G17"/>
    <mergeCell ref="H16:J16"/>
    <mergeCell ref="K16:M16"/>
    <mergeCell ref="H17:J17"/>
    <mergeCell ref="K17:M17"/>
    <mergeCell ref="B14:B15"/>
    <mergeCell ref="C14:D15"/>
    <mergeCell ref="E14:G15"/>
    <mergeCell ref="H14:J14"/>
    <mergeCell ref="K14:M14"/>
    <mergeCell ref="H15:J15"/>
    <mergeCell ref="K15:M15"/>
    <mergeCell ref="K11:M11"/>
    <mergeCell ref="B12:B13"/>
    <mergeCell ref="C12:D13"/>
    <mergeCell ref="E12:G13"/>
    <mergeCell ref="H12:J12"/>
    <mergeCell ref="K12:M12"/>
    <mergeCell ref="H13:J13"/>
    <mergeCell ref="K13:M13"/>
    <mergeCell ref="C9:D9"/>
    <mergeCell ref="E9:G9"/>
    <mergeCell ref="H9:J9"/>
    <mergeCell ref="K9:M9"/>
    <mergeCell ref="B10:B11"/>
    <mergeCell ref="C10:D11"/>
    <mergeCell ref="E10:G11"/>
    <mergeCell ref="H10:J10"/>
    <mergeCell ref="K10:M10"/>
    <mergeCell ref="H11:J11"/>
    <mergeCell ref="B2:Q2"/>
    <mergeCell ref="B4:Q4"/>
    <mergeCell ref="B6:H6"/>
    <mergeCell ref="B7:B8"/>
    <mergeCell ref="C7:D8"/>
    <mergeCell ref="E7:G8"/>
    <mergeCell ref="H7:J8"/>
    <mergeCell ref="K7:N7"/>
    <mergeCell ref="K8:M8"/>
  </mergeCells>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N26"/>
  <sheetViews>
    <sheetView zoomScaleNormal="100" workbookViewId="0">
      <pane xSplit="8" ySplit="8" topLeftCell="I16" activePane="bottomRight" state="frozen"/>
      <selection pane="topRight" activeCell="I1" sqref="I1"/>
      <selection pane="bottomLeft" activeCell="A9" sqref="A9"/>
      <selection pane="bottomRight" activeCell="T19" sqref="T19"/>
    </sheetView>
  </sheetViews>
  <sheetFormatPr defaultRowHeight="15" x14ac:dyDescent="0.25"/>
  <cols>
    <col min="1" max="1" width="4" customWidth="1"/>
    <col min="2" max="2" width="6.28515625" customWidth="1"/>
    <col min="3" max="3" width="27" customWidth="1"/>
    <col min="4" max="4" width="17.85546875" customWidth="1"/>
    <col min="5" max="5" width="19.5703125" customWidth="1"/>
    <col min="6" max="6" width="18.28515625" customWidth="1"/>
    <col min="7" max="7" width="16" customWidth="1"/>
    <col min="8" max="8" width="27" customWidth="1"/>
    <col min="9" max="9" width="15.7109375" customWidth="1"/>
    <col min="10" max="10" width="20.42578125" customWidth="1"/>
    <col min="11" max="11" width="19.85546875" customWidth="1"/>
    <col min="12" max="12" width="20.5703125" customWidth="1"/>
    <col min="13" max="13" width="13.5703125" bestFit="1" customWidth="1"/>
    <col min="14" max="14" width="19.85546875" customWidth="1"/>
  </cols>
  <sheetData>
    <row r="2" spans="2:13" s="7" customFormat="1" ht="15.75" x14ac:dyDescent="0.25">
      <c r="B2" s="141" t="s">
        <v>33</v>
      </c>
      <c r="C2" s="141"/>
      <c r="D2" s="141"/>
      <c r="E2" s="141"/>
      <c r="F2" s="141"/>
      <c r="G2" s="141"/>
      <c r="H2" s="141"/>
      <c r="I2" s="141"/>
      <c r="J2" s="141"/>
      <c r="K2" s="141"/>
      <c r="L2" s="141"/>
    </row>
    <row r="3" spans="2:13" s="7" customFormat="1" ht="15.75" x14ac:dyDescent="0.25">
      <c r="B3" s="141" t="s">
        <v>34</v>
      </c>
      <c r="C3" s="141"/>
      <c r="D3" s="141"/>
      <c r="E3" s="141"/>
      <c r="F3" s="141"/>
      <c r="G3" s="141"/>
      <c r="H3" s="141"/>
      <c r="I3" s="141"/>
      <c r="J3" s="141"/>
      <c r="K3" s="141"/>
      <c r="L3" s="141"/>
    </row>
    <row r="4" spans="2:13" s="7" customFormat="1" ht="15.75" x14ac:dyDescent="0.25"/>
    <row r="5" spans="2:13" s="7" customFormat="1" ht="15.75" x14ac:dyDescent="0.25">
      <c r="B5" s="121" t="s">
        <v>35</v>
      </c>
      <c r="C5" s="121"/>
      <c r="D5" s="121"/>
      <c r="E5" s="121"/>
    </row>
    <row r="6" spans="2:13" ht="31.15" customHeight="1" x14ac:dyDescent="0.25">
      <c r="B6" s="122" t="s">
        <v>3</v>
      </c>
      <c r="C6" s="122" t="s">
        <v>36</v>
      </c>
      <c r="D6" s="122"/>
      <c r="E6" s="122" t="s">
        <v>37</v>
      </c>
      <c r="F6" s="122" t="s">
        <v>38</v>
      </c>
      <c r="G6" s="122" t="s">
        <v>39</v>
      </c>
      <c r="H6" s="122" t="s">
        <v>40</v>
      </c>
      <c r="I6" s="122" t="s">
        <v>41</v>
      </c>
      <c r="J6" s="122" t="s">
        <v>42</v>
      </c>
      <c r="K6" s="122"/>
      <c r="L6" s="122"/>
      <c r="M6" s="1"/>
    </row>
    <row r="7" spans="2:13" ht="64.150000000000006" customHeight="1" x14ac:dyDescent="0.25">
      <c r="B7" s="122"/>
      <c r="C7" s="3" t="s">
        <v>43</v>
      </c>
      <c r="D7" s="3" t="s">
        <v>44</v>
      </c>
      <c r="E7" s="122"/>
      <c r="F7" s="122"/>
      <c r="G7" s="122"/>
      <c r="H7" s="122"/>
      <c r="I7" s="122"/>
      <c r="J7" s="3" t="s">
        <v>45</v>
      </c>
      <c r="K7" s="3" t="s">
        <v>46</v>
      </c>
      <c r="L7" s="3" t="s">
        <v>47</v>
      </c>
      <c r="M7" s="1"/>
    </row>
    <row r="8" spans="2:13" ht="15.75" x14ac:dyDescent="0.25">
      <c r="B8" s="5">
        <v>1</v>
      </c>
      <c r="C8" s="5">
        <v>2</v>
      </c>
      <c r="D8" s="5">
        <v>3</v>
      </c>
      <c r="E8" s="5">
        <v>4</v>
      </c>
      <c r="F8" s="5">
        <v>5</v>
      </c>
      <c r="G8" s="5">
        <v>6</v>
      </c>
      <c r="H8" s="5">
        <v>7</v>
      </c>
      <c r="I8" s="5">
        <v>8</v>
      </c>
      <c r="J8" s="5">
        <v>9</v>
      </c>
      <c r="K8" s="5">
        <v>10</v>
      </c>
      <c r="L8" s="5">
        <v>11</v>
      </c>
    </row>
    <row r="9" spans="2:13" ht="92.25" customHeight="1" x14ac:dyDescent="0.25">
      <c r="B9" s="26" t="s">
        <v>15</v>
      </c>
      <c r="C9" s="26" t="s">
        <v>248</v>
      </c>
      <c r="D9" s="34" t="s">
        <v>249</v>
      </c>
      <c r="E9" s="26" t="s">
        <v>155</v>
      </c>
      <c r="F9" s="26" t="s">
        <v>161</v>
      </c>
      <c r="G9" s="34" t="s">
        <v>250</v>
      </c>
      <c r="H9" s="26" t="s">
        <v>251</v>
      </c>
      <c r="I9" s="26" t="s">
        <v>252</v>
      </c>
      <c r="J9" s="22">
        <f>'IV skyrius I skirsnis'!I132</f>
        <v>22215971.300000001</v>
      </c>
      <c r="K9" s="9">
        <f>'IV skyrius I skirsnis'!L132</f>
        <v>18883575</v>
      </c>
      <c r="L9" s="9">
        <f>'IV skyrius I skirsnis'!J132</f>
        <v>0</v>
      </c>
    </row>
    <row r="10" spans="2:13" ht="94.5" x14ac:dyDescent="0.25">
      <c r="B10" s="26" t="s">
        <v>48</v>
      </c>
      <c r="C10" s="26" t="s">
        <v>255</v>
      </c>
      <c r="D10" s="26" t="s">
        <v>256</v>
      </c>
      <c r="E10" s="26" t="s">
        <v>170</v>
      </c>
      <c r="F10" s="8"/>
      <c r="G10" s="34" t="s">
        <v>250</v>
      </c>
      <c r="H10" s="26" t="s">
        <v>251</v>
      </c>
      <c r="I10" s="26" t="s">
        <v>252</v>
      </c>
      <c r="J10" s="79">
        <f>'IV skyrius II skirsnis'!I75</f>
        <v>2489123.5300000003</v>
      </c>
      <c r="K10" s="79">
        <f>'IV skyrius II skirsnis'!L75</f>
        <v>2115755</v>
      </c>
      <c r="L10" s="9">
        <f>'IV skyrius II skirsnis'!J75</f>
        <v>0</v>
      </c>
    </row>
    <row r="11" spans="2:13" ht="63" x14ac:dyDescent="0.25">
      <c r="B11" s="26" t="s">
        <v>49</v>
      </c>
      <c r="C11" s="26" t="s">
        <v>471</v>
      </c>
      <c r="D11" s="34" t="s">
        <v>257</v>
      </c>
      <c r="E11" s="26" t="s">
        <v>239</v>
      </c>
      <c r="F11" s="8"/>
      <c r="G11" s="34" t="s">
        <v>250</v>
      </c>
      <c r="H11" s="26" t="s">
        <v>251</v>
      </c>
      <c r="I11" s="26" t="s">
        <v>252</v>
      </c>
      <c r="J11" s="9">
        <f>'IV skyrius III skirsnis'!I67</f>
        <v>17781935.300000001</v>
      </c>
      <c r="K11" s="9">
        <f>'IV skyrius III skirsnis'!L67</f>
        <v>15114645</v>
      </c>
      <c r="L11" s="9">
        <f>'IV skyrius III skirsnis'!J67</f>
        <v>0</v>
      </c>
    </row>
    <row r="12" spans="2:13" ht="47.25" x14ac:dyDescent="0.25">
      <c r="B12" s="26" t="s">
        <v>50</v>
      </c>
      <c r="C12" s="26" t="s">
        <v>258</v>
      </c>
      <c r="D12" s="34" t="s">
        <v>259</v>
      </c>
      <c r="E12" s="26" t="s">
        <v>193</v>
      </c>
      <c r="F12" s="26"/>
      <c r="G12" s="34" t="s">
        <v>250</v>
      </c>
      <c r="H12" s="26" t="s">
        <v>251</v>
      </c>
      <c r="I12" s="26" t="s">
        <v>252</v>
      </c>
      <c r="J12" s="9">
        <f>'IV skyrius IV skirsnis'!I69</f>
        <v>15882352.990000002</v>
      </c>
      <c r="K12" s="9">
        <f>'IV skyrius IV skirsnis'!L69</f>
        <v>13500000</v>
      </c>
      <c r="L12" s="9">
        <f>'IV skyrius IV skirsnis'!J69</f>
        <v>0</v>
      </c>
    </row>
    <row r="13" spans="2:13" ht="110.25" x14ac:dyDescent="0.25">
      <c r="B13" s="26" t="s">
        <v>51</v>
      </c>
      <c r="C13" s="26" t="s">
        <v>260</v>
      </c>
      <c r="D13" s="34" t="s">
        <v>261</v>
      </c>
      <c r="E13" s="26" t="s">
        <v>228</v>
      </c>
      <c r="F13" s="8"/>
      <c r="G13" s="34" t="s">
        <v>250</v>
      </c>
      <c r="H13" s="26" t="s">
        <v>251</v>
      </c>
      <c r="I13" s="26" t="s">
        <v>252</v>
      </c>
      <c r="J13" s="9">
        <f>'IV skyrius V skirsnis'!I78</f>
        <v>40220124.659999996</v>
      </c>
      <c r="K13" s="9">
        <f>'IV skyrius V skirsnis'!L78</f>
        <v>18303260.780000001</v>
      </c>
      <c r="L13" s="9">
        <f>'IV skyrius V skirsnis'!J78</f>
        <v>0</v>
      </c>
    </row>
    <row r="14" spans="2:13" ht="126" customHeight="1" x14ac:dyDescent="0.25">
      <c r="B14" s="26" t="s">
        <v>52</v>
      </c>
      <c r="C14" s="26" t="s">
        <v>122</v>
      </c>
      <c r="D14" s="34" t="s">
        <v>262</v>
      </c>
      <c r="E14" s="26" t="s">
        <v>243</v>
      </c>
      <c r="F14" s="8"/>
      <c r="G14" s="34" t="s">
        <v>250</v>
      </c>
      <c r="H14" s="26" t="s">
        <v>251</v>
      </c>
      <c r="I14" s="26" t="s">
        <v>252</v>
      </c>
      <c r="J14" s="9">
        <f>'IV skyrius VI skirsnis'!I59</f>
        <v>12024633.960000001</v>
      </c>
      <c r="K14" s="9">
        <f>'IV skyrius VI skirsnis'!L59</f>
        <v>10220938</v>
      </c>
      <c r="L14" s="9">
        <f>'IV skyrius VI skirsnis'!J59</f>
        <v>0</v>
      </c>
    </row>
    <row r="15" spans="2:13" ht="110.25" x14ac:dyDescent="0.25">
      <c r="B15" s="26" t="s">
        <v>521</v>
      </c>
      <c r="C15" s="26" t="s">
        <v>269</v>
      </c>
      <c r="D15" s="34" t="s">
        <v>585</v>
      </c>
      <c r="E15" s="26" t="s">
        <v>270</v>
      </c>
      <c r="F15" s="8"/>
      <c r="G15" s="34" t="s">
        <v>250</v>
      </c>
      <c r="H15" s="26" t="s">
        <v>251</v>
      </c>
      <c r="I15" s="26" t="s">
        <v>252</v>
      </c>
      <c r="J15" s="9">
        <f>'IV skyrius VII skirnis'!I67</f>
        <v>11879787.830000002</v>
      </c>
      <c r="K15" s="99">
        <f>'IV skyrius VII skirnis'!L67</f>
        <v>10097819</v>
      </c>
      <c r="L15" s="9">
        <v>0</v>
      </c>
    </row>
    <row r="16" spans="2:13" ht="42.75" customHeight="1" x14ac:dyDescent="0.25">
      <c r="B16" s="119" t="s">
        <v>522</v>
      </c>
      <c r="C16" s="119" t="s">
        <v>523</v>
      </c>
      <c r="D16" s="124" t="s">
        <v>526</v>
      </c>
      <c r="E16" s="119" t="s">
        <v>134</v>
      </c>
      <c r="F16" s="101" t="s">
        <v>130</v>
      </c>
      <c r="G16" s="124" t="s">
        <v>250</v>
      </c>
      <c r="H16" s="119" t="s">
        <v>251</v>
      </c>
      <c r="I16" s="119" t="s">
        <v>252</v>
      </c>
      <c r="J16" s="142">
        <f>'IV skyrius VIII skirsnis'!I87</f>
        <v>38414337.68</v>
      </c>
      <c r="K16" s="142">
        <f>'IV skyrius VIII skirsnis'!L87</f>
        <v>32652187</v>
      </c>
      <c r="L16" s="142">
        <v>0</v>
      </c>
    </row>
    <row r="17" spans="2:14" ht="78.75" x14ac:dyDescent="0.25">
      <c r="B17" s="139"/>
      <c r="C17" s="139"/>
      <c r="D17" s="137"/>
      <c r="E17" s="139"/>
      <c r="F17" s="101" t="s">
        <v>140</v>
      </c>
      <c r="G17" s="137"/>
      <c r="H17" s="139"/>
      <c r="I17" s="139"/>
      <c r="J17" s="143"/>
      <c r="K17" s="143"/>
      <c r="L17" s="143"/>
    </row>
    <row r="18" spans="2:14" ht="63" x14ac:dyDescent="0.25">
      <c r="B18" s="108">
        <v>9</v>
      </c>
      <c r="C18" s="26" t="s">
        <v>264</v>
      </c>
      <c r="D18" s="34" t="s">
        <v>617</v>
      </c>
      <c r="E18" s="26" t="s">
        <v>178</v>
      </c>
      <c r="F18" s="8"/>
      <c r="G18" s="34" t="s">
        <v>250</v>
      </c>
      <c r="H18" s="26" t="s">
        <v>251</v>
      </c>
      <c r="I18" s="26" t="s">
        <v>252</v>
      </c>
      <c r="J18" s="99">
        <v>15746931.109999999</v>
      </c>
      <c r="K18" s="99">
        <v>13384889.699999999</v>
      </c>
      <c r="L18" s="9">
        <v>0</v>
      </c>
    </row>
    <row r="19" spans="2:14" ht="94.5" x14ac:dyDescent="0.25">
      <c r="B19" s="26" t="s">
        <v>54</v>
      </c>
      <c r="C19" s="26" t="s">
        <v>263</v>
      </c>
      <c r="D19" s="26" t="s">
        <v>618</v>
      </c>
      <c r="E19" s="26" t="s">
        <v>140</v>
      </c>
      <c r="F19" s="26" t="s">
        <v>143</v>
      </c>
      <c r="G19" s="34" t="s">
        <v>250</v>
      </c>
      <c r="H19" s="26" t="s">
        <v>251</v>
      </c>
      <c r="I19" s="26" t="s">
        <v>252</v>
      </c>
      <c r="J19" s="99">
        <v>25411764.710000001</v>
      </c>
      <c r="K19" s="99">
        <v>21600000</v>
      </c>
      <c r="L19" s="9">
        <v>0</v>
      </c>
      <c r="M19" s="96"/>
      <c r="N19" s="23"/>
    </row>
    <row r="20" spans="2:14" ht="47.25" x14ac:dyDescent="0.25">
      <c r="B20" s="80" t="s">
        <v>524</v>
      </c>
      <c r="C20" s="26" t="s">
        <v>265</v>
      </c>
      <c r="D20" s="34" t="s">
        <v>586</v>
      </c>
      <c r="E20" s="26" t="s">
        <v>266</v>
      </c>
      <c r="F20" s="8"/>
      <c r="G20" s="34" t="s">
        <v>250</v>
      </c>
      <c r="H20" s="26" t="s">
        <v>251</v>
      </c>
      <c r="I20" s="26" t="s">
        <v>252</v>
      </c>
      <c r="J20" s="99">
        <v>2823529.41</v>
      </c>
      <c r="K20" s="99">
        <v>2400000</v>
      </c>
      <c r="L20" s="9">
        <v>0</v>
      </c>
      <c r="M20" s="96"/>
    </row>
    <row r="21" spans="2:14" ht="63" x14ac:dyDescent="0.25">
      <c r="B21" s="26" t="s">
        <v>55</v>
      </c>
      <c r="C21" s="26" t="s">
        <v>267</v>
      </c>
      <c r="D21" s="34" t="s">
        <v>587</v>
      </c>
      <c r="E21" s="26" t="s">
        <v>217</v>
      </c>
      <c r="F21" s="26" t="s">
        <v>223</v>
      </c>
      <c r="G21" s="34" t="s">
        <v>250</v>
      </c>
      <c r="H21" s="26" t="s">
        <v>251</v>
      </c>
      <c r="I21" s="26" t="s">
        <v>252</v>
      </c>
      <c r="J21" s="99">
        <v>6115474.1200000001</v>
      </c>
      <c r="K21" s="99">
        <v>5198153</v>
      </c>
      <c r="L21" s="9">
        <v>0</v>
      </c>
      <c r="M21" s="96"/>
    </row>
    <row r="22" spans="2:14" ht="47.25" x14ac:dyDescent="0.25">
      <c r="B22" s="26" t="s">
        <v>525</v>
      </c>
      <c r="C22" s="26" t="s">
        <v>268</v>
      </c>
      <c r="D22" s="34" t="s">
        <v>588</v>
      </c>
      <c r="E22" s="26" t="s">
        <v>134</v>
      </c>
      <c r="F22" s="26" t="s">
        <v>130</v>
      </c>
      <c r="G22" s="34" t="s">
        <v>250</v>
      </c>
      <c r="H22" s="26" t="s">
        <v>251</v>
      </c>
      <c r="I22" s="26" t="s">
        <v>252</v>
      </c>
      <c r="J22" s="99">
        <v>7076444.1399999997</v>
      </c>
      <c r="K22" s="99">
        <v>6014977.5199999996</v>
      </c>
      <c r="L22" s="9">
        <v>0</v>
      </c>
      <c r="M22" s="96"/>
    </row>
    <row r="23" spans="2:14" ht="15.75" x14ac:dyDescent="0.25">
      <c r="B23" s="36"/>
      <c r="C23" s="140" t="s">
        <v>45</v>
      </c>
      <c r="D23" s="140"/>
      <c r="E23" s="140"/>
      <c r="F23" s="140"/>
      <c r="G23" s="140"/>
      <c r="H23" s="140"/>
      <c r="I23" s="140"/>
      <c r="J23" s="116">
        <f>SUM(J9:J22)</f>
        <v>218082410.74000001</v>
      </c>
      <c r="K23" s="116">
        <f>SUM(K9:K22)</f>
        <v>169486200</v>
      </c>
      <c r="L23" s="97">
        <f>SUM(L9:L22)</f>
        <v>0</v>
      </c>
      <c r="M23" s="96"/>
      <c r="N23" s="98"/>
    </row>
    <row r="26" spans="2:14" x14ac:dyDescent="0.25">
      <c r="L26" s="98"/>
    </row>
  </sheetData>
  <mergeCells count="22">
    <mergeCell ref="L16:L17"/>
    <mergeCell ref="G16:G17"/>
    <mergeCell ref="H16:H17"/>
    <mergeCell ref="I16:I17"/>
    <mergeCell ref="J16:J17"/>
    <mergeCell ref="K16:K17"/>
    <mergeCell ref="C23:I23"/>
    <mergeCell ref="I6:I7"/>
    <mergeCell ref="B6:B7"/>
    <mergeCell ref="B2:L2"/>
    <mergeCell ref="B3:L3"/>
    <mergeCell ref="B5:E5"/>
    <mergeCell ref="J6:L6"/>
    <mergeCell ref="E6:E7"/>
    <mergeCell ref="F6:F7"/>
    <mergeCell ref="G6:G7"/>
    <mergeCell ref="H6:H7"/>
    <mergeCell ref="C6:D6"/>
    <mergeCell ref="B16:B17"/>
    <mergeCell ref="C16:C17"/>
    <mergeCell ref="D16:D17"/>
    <mergeCell ref="E16:E17"/>
  </mergeCells>
  <phoneticPr fontId="6" type="noConversion"/>
  <pageMargins left="0.31496062992125984" right="0.11811023622047244" top="0.74803149606299213" bottom="0.15748031496062992" header="0.31496062992125984" footer="0.11811023622047244"/>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S154"/>
  <sheetViews>
    <sheetView topLeftCell="A130" zoomScaleNormal="100" workbookViewId="0">
      <selection activeCell="U74" sqref="U74"/>
    </sheetView>
  </sheetViews>
  <sheetFormatPr defaultRowHeight="15" x14ac:dyDescent="0.25"/>
  <cols>
    <col min="2" max="2" width="17.7109375" customWidth="1"/>
    <col min="3" max="3" width="12.85546875" customWidth="1"/>
    <col min="4" max="4" width="19.7109375" customWidth="1"/>
    <col min="5" max="5" width="18.42578125" customWidth="1"/>
    <col min="6" max="6" width="10.5703125" customWidth="1"/>
    <col min="7" max="7" width="19.140625" customWidth="1"/>
    <col min="8" max="8" width="13.5703125" customWidth="1"/>
    <col min="9" max="9" width="15.7109375" customWidth="1"/>
    <col min="10" max="10" width="10.7109375" customWidth="1"/>
    <col min="11" max="11" width="14.7109375" customWidth="1"/>
    <col min="12" max="12" width="16.140625" bestFit="1" customWidth="1"/>
    <col min="13" max="13" width="18.28515625" bestFit="1" customWidth="1"/>
    <col min="14" max="14" width="44.7109375" customWidth="1"/>
    <col min="15" max="15" width="12.42578125" customWidth="1"/>
    <col min="16" max="17" width="14.28515625" customWidth="1"/>
    <col min="19" max="19" width="12.5703125" bestFit="1" customWidth="1"/>
  </cols>
  <sheetData>
    <row r="1" spans="2:17" ht="15.75" x14ac:dyDescent="0.25">
      <c r="B1" s="7"/>
      <c r="C1" s="7"/>
      <c r="D1" s="7"/>
      <c r="E1" s="7"/>
      <c r="F1" s="7"/>
      <c r="G1" s="7"/>
      <c r="H1" s="7"/>
      <c r="I1" s="7"/>
      <c r="J1" s="7"/>
      <c r="K1" s="7"/>
      <c r="L1" s="7"/>
      <c r="M1" s="7"/>
      <c r="N1" s="7"/>
      <c r="O1" s="7"/>
      <c r="P1" s="7"/>
      <c r="Q1" s="7"/>
    </row>
    <row r="2" spans="2:17" ht="15.75" x14ac:dyDescent="0.25">
      <c r="B2" s="141" t="s">
        <v>56</v>
      </c>
      <c r="C2" s="141"/>
      <c r="D2" s="141"/>
      <c r="E2" s="141"/>
      <c r="F2" s="141"/>
      <c r="G2" s="141"/>
      <c r="H2" s="141"/>
      <c r="I2" s="141"/>
      <c r="J2" s="141"/>
      <c r="K2" s="141"/>
      <c r="L2" s="141"/>
      <c r="M2" s="141"/>
      <c r="N2" s="141"/>
      <c r="O2" s="141"/>
      <c r="P2" s="141"/>
      <c r="Q2" s="141"/>
    </row>
    <row r="3" spans="2:17" ht="15.75" x14ac:dyDescent="0.25">
      <c r="B3" s="141" t="s">
        <v>57</v>
      </c>
      <c r="C3" s="141"/>
      <c r="D3" s="141"/>
      <c r="E3" s="141"/>
      <c r="F3" s="141"/>
      <c r="G3" s="141"/>
      <c r="H3" s="141"/>
      <c r="I3" s="141"/>
      <c r="J3" s="141"/>
      <c r="K3" s="141"/>
      <c r="L3" s="141"/>
      <c r="M3" s="141"/>
      <c r="N3" s="141"/>
      <c r="O3" s="141"/>
      <c r="P3" s="141"/>
      <c r="Q3" s="141"/>
    </row>
    <row r="4" spans="2:17" ht="15.75" x14ac:dyDescent="0.25">
      <c r="B4" s="7"/>
      <c r="C4" s="7"/>
      <c r="D4" s="7"/>
      <c r="E4" s="7"/>
      <c r="F4" s="7"/>
      <c r="G4" s="7"/>
      <c r="H4" s="7"/>
      <c r="I4" s="7"/>
      <c r="J4" s="7"/>
      <c r="K4" s="7"/>
      <c r="L4" s="7"/>
      <c r="M4" s="7"/>
      <c r="N4" s="7"/>
      <c r="O4" s="7"/>
      <c r="P4" s="7"/>
      <c r="Q4" s="7"/>
    </row>
    <row r="5" spans="2:17" ht="15.75" x14ac:dyDescent="0.25">
      <c r="B5" s="141" t="s">
        <v>253</v>
      </c>
      <c r="C5" s="141"/>
      <c r="D5" s="141"/>
      <c r="E5" s="141"/>
      <c r="F5" s="141"/>
      <c r="G5" s="141"/>
      <c r="H5" s="141"/>
      <c r="I5" s="141"/>
      <c r="J5" s="141"/>
      <c r="K5" s="141"/>
      <c r="L5" s="141"/>
      <c r="M5" s="141"/>
      <c r="N5" s="141"/>
      <c r="O5" s="141"/>
      <c r="P5" s="141"/>
      <c r="Q5" s="141"/>
    </row>
    <row r="6" spans="2:17" ht="15.75" x14ac:dyDescent="0.25">
      <c r="B6" s="6"/>
      <c r="C6" s="6"/>
      <c r="D6" s="6"/>
      <c r="E6" s="6"/>
      <c r="F6" s="6"/>
      <c r="G6" s="6"/>
      <c r="H6" s="6"/>
      <c r="I6" s="6"/>
      <c r="J6" s="6"/>
      <c r="K6" s="6"/>
      <c r="L6" s="6"/>
      <c r="M6" s="6"/>
      <c r="N6" s="6"/>
      <c r="O6" s="6"/>
      <c r="P6" s="6"/>
      <c r="Q6" s="6"/>
    </row>
    <row r="7" spans="2:17" ht="15.75" x14ac:dyDescent="0.25">
      <c r="B7" s="141" t="s">
        <v>271</v>
      </c>
      <c r="C7" s="141"/>
      <c r="D7" s="141"/>
      <c r="E7" s="141"/>
      <c r="F7" s="141"/>
      <c r="G7" s="141"/>
      <c r="H7" s="141"/>
      <c r="I7" s="141"/>
      <c r="J7" s="141"/>
      <c r="K7" s="141"/>
      <c r="L7" s="141"/>
      <c r="M7" s="141"/>
      <c r="N7" s="141"/>
      <c r="O7" s="141"/>
      <c r="P7" s="141"/>
      <c r="Q7" s="141"/>
    </row>
    <row r="8" spans="2:17" ht="15.75" x14ac:dyDescent="0.25">
      <c r="B8" s="6"/>
      <c r="C8" s="6"/>
      <c r="D8" s="6"/>
      <c r="E8" s="6"/>
      <c r="F8" s="6"/>
      <c r="G8" s="6"/>
      <c r="H8" s="6"/>
      <c r="I8" s="6"/>
      <c r="J8" s="6"/>
      <c r="K8" s="6"/>
      <c r="L8" s="6"/>
      <c r="M8" s="6"/>
      <c r="N8" s="6"/>
      <c r="O8" s="6"/>
      <c r="P8" s="6"/>
      <c r="Q8" s="6"/>
    </row>
    <row r="9" spans="2:17" ht="15.75" x14ac:dyDescent="0.25">
      <c r="B9" s="121" t="s">
        <v>58</v>
      </c>
      <c r="C9" s="121"/>
      <c r="D9" s="121"/>
      <c r="E9" s="121"/>
      <c r="F9" s="121"/>
      <c r="G9" s="121"/>
      <c r="H9" s="121"/>
      <c r="I9" s="7"/>
      <c r="J9" s="7"/>
      <c r="K9" s="7"/>
      <c r="L9" s="7"/>
      <c r="M9" s="7"/>
      <c r="N9" s="7"/>
      <c r="O9" s="7"/>
      <c r="P9" s="7"/>
      <c r="Q9" s="7"/>
    </row>
    <row r="10" spans="2:17" ht="21.6" customHeight="1" x14ac:dyDescent="0.25">
      <c r="B10" s="123" t="s">
        <v>3</v>
      </c>
      <c r="C10" s="123" t="s">
        <v>59</v>
      </c>
      <c r="D10" s="123"/>
      <c r="E10" s="122" t="s">
        <v>60</v>
      </c>
      <c r="F10" s="122"/>
      <c r="G10" s="122"/>
      <c r="H10" s="122" t="s">
        <v>61</v>
      </c>
      <c r="I10" s="122"/>
      <c r="J10" s="122"/>
      <c r="K10" s="123" t="s">
        <v>62</v>
      </c>
      <c r="L10" s="123"/>
      <c r="M10" s="123"/>
      <c r="N10" s="123"/>
    </row>
    <row r="11" spans="2:17" ht="34.15" customHeight="1" x14ac:dyDescent="0.25">
      <c r="B11" s="123"/>
      <c r="C11" s="123"/>
      <c r="D11" s="123"/>
      <c r="E11" s="122"/>
      <c r="F11" s="122"/>
      <c r="G11" s="122"/>
      <c r="H11" s="122"/>
      <c r="I11" s="122"/>
      <c r="J11" s="122"/>
      <c r="K11" s="122" t="s">
        <v>63</v>
      </c>
      <c r="L11" s="122"/>
      <c r="M11" s="122"/>
      <c r="N11" s="3" t="s">
        <v>64</v>
      </c>
      <c r="O11" s="1"/>
      <c r="P11" s="1"/>
      <c r="Q11" s="1"/>
    </row>
    <row r="12" spans="2:17" ht="15.75" x14ac:dyDescent="0.25">
      <c r="B12" s="4">
        <v>1</v>
      </c>
      <c r="C12" s="156">
        <v>2</v>
      </c>
      <c r="D12" s="156"/>
      <c r="E12" s="156">
        <v>3</v>
      </c>
      <c r="F12" s="156"/>
      <c r="G12" s="156"/>
      <c r="H12" s="156">
        <v>4</v>
      </c>
      <c r="I12" s="156"/>
      <c r="J12" s="156"/>
      <c r="K12" s="156">
        <v>5</v>
      </c>
      <c r="L12" s="156"/>
      <c r="M12" s="156"/>
      <c r="N12" s="4">
        <v>6</v>
      </c>
    </row>
    <row r="13" spans="2:17" ht="15.75" x14ac:dyDescent="0.25">
      <c r="B13" s="192" t="s">
        <v>15</v>
      </c>
      <c r="C13" s="194" t="s">
        <v>65</v>
      </c>
      <c r="D13" s="195"/>
      <c r="E13" s="198" t="s">
        <v>66</v>
      </c>
      <c r="F13" s="199"/>
      <c r="G13" s="200"/>
      <c r="H13" s="157">
        <v>7140</v>
      </c>
      <c r="I13" s="158"/>
      <c r="J13" s="158"/>
      <c r="K13" s="157">
        <v>7140</v>
      </c>
      <c r="L13" s="158"/>
      <c r="M13" s="158"/>
      <c r="N13" s="13">
        <f>O58</f>
        <v>7454</v>
      </c>
    </row>
    <row r="14" spans="2:17" ht="15.75" x14ac:dyDescent="0.25">
      <c r="B14" s="193"/>
      <c r="C14" s="196"/>
      <c r="D14" s="197"/>
      <c r="E14" s="201"/>
      <c r="F14" s="202"/>
      <c r="G14" s="203"/>
      <c r="H14" s="187" t="s">
        <v>157</v>
      </c>
      <c r="I14" s="188"/>
      <c r="J14" s="189"/>
      <c r="K14" s="187" t="s">
        <v>18</v>
      </c>
      <c r="L14" s="188"/>
      <c r="M14" s="189"/>
      <c r="N14" s="11" t="s">
        <v>23</v>
      </c>
      <c r="O14" s="60"/>
      <c r="P14" s="61"/>
    </row>
    <row r="15" spans="2:17" ht="15.75" x14ac:dyDescent="0.25">
      <c r="B15" s="192" t="s">
        <v>48</v>
      </c>
      <c r="C15" s="194" t="s">
        <v>68</v>
      </c>
      <c r="D15" s="195"/>
      <c r="E15" s="198" t="s">
        <v>69</v>
      </c>
      <c r="F15" s="199"/>
      <c r="G15" s="200"/>
      <c r="H15" s="157">
        <v>1200</v>
      </c>
      <c r="I15" s="159"/>
      <c r="J15" s="159"/>
      <c r="K15" s="157">
        <v>1200</v>
      </c>
      <c r="L15" s="159"/>
      <c r="M15" s="159"/>
      <c r="N15" s="13">
        <f>O52</f>
        <v>1521</v>
      </c>
    </row>
    <row r="16" spans="2:17" ht="33.75" customHeight="1" x14ac:dyDescent="0.25">
      <c r="B16" s="193"/>
      <c r="C16" s="196"/>
      <c r="D16" s="197"/>
      <c r="E16" s="201"/>
      <c r="F16" s="202"/>
      <c r="G16" s="203"/>
      <c r="H16" s="187" t="s">
        <v>157</v>
      </c>
      <c r="I16" s="188"/>
      <c r="J16" s="189"/>
      <c r="K16" s="187" t="s">
        <v>18</v>
      </c>
      <c r="L16" s="188"/>
      <c r="M16" s="189"/>
      <c r="N16" s="11" t="s">
        <v>23</v>
      </c>
    </row>
    <row r="17" spans="2:14" ht="15.75" x14ac:dyDescent="0.25">
      <c r="B17" s="192" t="s">
        <v>49</v>
      </c>
      <c r="C17" s="194" t="s">
        <v>71</v>
      </c>
      <c r="D17" s="195"/>
      <c r="E17" s="198" t="s">
        <v>272</v>
      </c>
      <c r="F17" s="199"/>
      <c r="G17" s="200"/>
      <c r="H17" s="160">
        <v>0</v>
      </c>
      <c r="I17" s="158"/>
      <c r="J17" s="158"/>
      <c r="K17" s="160">
        <v>0</v>
      </c>
      <c r="L17" s="158"/>
      <c r="M17" s="158"/>
      <c r="N17" s="13">
        <f>O60</f>
        <v>2025</v>
      </c>
    </row>
    <row r="18" spans="2:14" ht="15.75" x14ac:dyDescent="0.25">
      <c r="B18" s="193"/>
      <c r="C18" s="196"/>
      <c r="D18" s="197"/>
      <c r="E18" s="201"/>
      <c r="F18" s="202"/>
      <c r="G18" s="203"/>
      <c r="H18" s="187" t="s">
        <v>157</v>
      </c>
      <c r="I18" s="188"/>
      <c r="J18" s="189"/>
      <c r="K18" s="187" t="s">
        <v>18</v>
      </c>
      <c r="L18" s="188"/>
      <c r="M18" s="189"/>
      <c r="N18" s="11" t="s">
        <v>23</v>
      </c>
    </row>
    <row r="19" spans="2:14" ht="15.75" x14ac:dyDescent="0.25">
      <c r="B19" s="192" t="s">
        <v>50</v>
      </c>
      <c r="C19" s="194" t="s">
        <v>67</v>
      </c>
      <c r="D19" s="195"/>
      <c r="E19" s="198" t="s">
        <v>31</v>
      </c>
      <c r="F19" s="199"/>
      <c r="G19" s="200"/>
      <c r="H19" s="160">
        <v>6.5</v>
      </c>
      <c r="I19" s="158"/>
      <c r="J19" s="158"/>
      <c r="K19" s="160">
        <v>6.5</v>
      </c>
      <c r="L19" s="158"/>
      <c r="M19" s="158"/>
      <c r="N19" s="13">
        <f>O56</f>
        <v>13</v>
      </c>
    </row>
    <row r="20" spans="2:14" ht="48.75" customHeight="1" x14ac:dyDescent="0.25">
      <c r="B20" s="193"/>
      <c r="C20" s="196"/>
      <c r="D20" s="197"/>
      <c r="E20" s="201"/>
      <c r="F20" s="202"/>
      <c r="G20" s="203"/>
      <c r="H20" s="187" t="s">
        <v>157</v>
      </c>
      <c r="I20" s="188"/>
      <c r="J20" s="189"/>
      <c r="K20" s="187" t="s">
        <v>18</v>
      </c>
      <c r="L20" s="188"/>
      <c r="M20" s="189"/>
      <c r="N20" s="11" t="s">
        <v>23</v>
      </c>
    </row>
    <row r="21" spans="2:14" ht="15.75" x14ac:dyDescent="0.25">
      <c r="B21" s="204" t="s">
        <v>51</v>
      </c>
      <c r="C21" s="204" t="s">
        <v>70</v>
      </c>
      <c r="D21" s="204"/>
      <c r="E21" s="205" t="s">
        <v>273</v>
      </c>
      <c r="F21" s="205"/>
      <c r="G21" s="205"/>
      <c r="H21" s="160">
        <v>0</v>
      </c>
      <c r="I21" s="158"/>
      <c r="J21" s="158"/>
      <c r="K21" s="160">
        <v>0</v>
      </c>
      <c r="L21" s="158"/>
      <c r="M21" s="158"/>
      <c r="N21" s="13">
        <f>O54</f>
        <v>1280</v>
      </c>
    </row>
    <row r="22" spans="2:14" ht="33.75" customHeight="1" x14ac:dyDescent="0.25">
      <c r="B22" s="204"/>
      <c r="C22" s="204"/>
      <c r="D22" s="204"/>
      <c r="E22" s="205"/>
      <c r="F22" s="205"/>
      <c r="G22" s="205"/>
      <c r="H22" s="187" t="s">
        <v>157</v>
      </c>
      <c r="I22" s="188"/>
      <c r="J22" s="189"/>
      <c r="K22" s="187" t="s">
        <v>18</v>
      </c>
      <c r="L22" s="188"/>
      <c r="M22" s="189"/>
      <c r="N22" s="11" t="s">
        <v>23</v>
      </c>
    </row>
    <row r="25" spans="2:14" ht="15.75" x14ac:dyDescent="0.25">
      <c r="B25" s="121" t="s">
        <v>72</v>
      </c>
      <c r="C25" s="121"/>
      <c r="D25" s="121"/>
      <c r="E25" s="121"/>
      <c r="F25" s="121"/>
      <c r="G25" s="121"/>
    </row>
    <row r="26" spans="2:14" ht="15.75" x14ac:dyDescent="0.25">
      <c r="B26" s="190" t="s">
        <v>73</v>
      </c>
      <c r="C26" s="190"/>
      <c r="D26" s="190"/>
      <c r="E26" s="190"/>
      <c r="F26" s="190" t="s">
        <v>74</v>
      </c>
      <c r="G26" s="190"/>
      <c r="H26" s="190"/>
    </row>
    <row r="27" spans="2:14" ht="15.75" x14ac:dyDescent="0.25">
      <c r="B27" s="191">
        <v>1</v>
      </c>
      <c r="C27" s="191"/>
      <c r="D27" s="191"/>
      <c r="E27" s="191"/>
      <c r="F27" s="191">
        <v>2</v>
      </c>
      <c r="G27" s="191"/>
      <c r="H27" s="191"/>
    </row>
    <row r="28" spans="2:14" ht="15.75" x14ac:dyDescent="0.25">
      <c r="B28" s="153" t="s">
        <v>75</v>
      </c>
      <c r="C28" s="153"/>
      <c r="D28" s="153"/>
      <c r="E28" s="153"/>
      <c r="F28" s="154">
        <f>F29+F31+F35+F39</f>
        <v>18883575</v>
      </c>
      <c r="G28" s="154"/>
      <c r="H28" s="154"/>
    </row>
    <row r="29" spans="2:14" ht="15.75" x14ac:dyDescent="0.25">
      <c r="B29" s="153" t="s">
        <v>76</v>
      </c>
      <c r="C29" s="153"/>
      <c r="D29" s="153"/>
      <c r="E29" s="153"/>
      <c r="F29" s="152"/>
      <c r="G29" s="152"/>
      <c r="H29" s="152"/>
    </row>
    <row r="30" spans="2:14" ht="15.75" x14ac:dyDescent="0.25">
      <c r="B30" s="151"/>
      <c r="C30" s="151"/>
      <c r="D30" s="151"/>
      <c r="E30" s="151"/>
      <c r="F30" s="152"/>
      <c r="G30" s="152"/>
      <c r="H30" s="152"/>
    </row>
    <row r="31" spans="2:14" ht="31.15" customHeight="1" x14ac:dyDescent="0.25">
      <c r="B31" s="153" t="s">
        <v>336</v>
      </c>
      <c r="C31" s="153"/>
      <c r="D31" s="153"/>
      <c r="E31" s="153"/>
      <c r="F31" s="154">
        <f>F34</f>
        <v>0</v>
      </c>
      <c r="G31" s="154"/>
      <c r="H31" s="154"/>
    </row>
    <row r="32" spans="2:14" ht="15.75" x14ac:dyDescent="0.25">
      <c r="B32" s="151" t="s">
        <v>274</v>
      </c>
      <c r="C32" s="151"/>
      <c r="D32" s="151"/>
      <c r="E32" s="151"/>
      <c r="F32" s="152"/>
      <c r="G32" s="152"/>
      <c r="H32" s="152"/>
    </row>
    <row r="33" spans="2:17" ht="31.5" customHeight="1" x14ac:dyDescent="0.25">
      <c r="B33" s="151" t="s">
        <v>275</v>
      </c>
      <c r="C33" s="151"/>
      <c r="D33" s="151"/>
      <c r="E33" s="151"/>
      <c r="F33" s="152"/>
      <c r="G33" s="152"/>
      <c r="H33" s="152"/>
    </row>
    <row r="34" spans="2:17" ht="15.75" x14ac:dyDescent="0.25">
      <c r="B34" s="151" t="s">
        <v>77</v>
      </c>
      <c r="C34" s="151"/>
      <c r="D34" s="151"/>
      <c r="E34" s="151"/>
      <c r="F34" s="152"/>
      <c r="G34" s="152"/>
      <c r="H34" s="152"/>
    </row>
    <row r="35" spans="2:17" ht="15.75" x14ac:dyDescent="0.25">
      <c r="B35" s="153" t="s">
        <v>337</v>
      </c>
      <c r="C35" s="153"/>
      <c r="D35" s="153"/>
      <c r="E35" s="153"/>
      <c r="F35" s="154">
        <f>F38</f>
        <v>18883575</v>
      </c>
      <c r="G35" s="154"/>
      <c r="H35" s="154"/>
    </row>
    <row r="36" spans="2:17" ht="15.75" x14ac:dyDescent="0.25">
      <c r="B36" s="151" t="s">
        <v>276</v>
      </c>
      <c r="C36" s="151"/>
      <c r="D36" s="151"/>
      <c r="E36" s="151"/>
      <c r="F36" s="152"/>
      <c r="G36" s="152"/>
      <c r="H36" s="152"/>
    </row>
    <row r="37" spans="2:17" ht="31.5" customHeight="1" x14ac:dyDescent="0.25">
      <c r="B37" s="151" t="s">
        <v>277</v>
      </c>
      <c r="C37" s="151"/>
      <c r="D37" s="151"/>
      <c r="E37" s="151"/>
      <c r="F37" s="152"/>
      <c r="G37" s="152"/>
      <c r="H37" s="152"/>
    </row>
    <row r="38" spans="2:17" ht="15.75" x14ac:dyDescent="0.25">
      <c r="B38" s="151" t="s">
        <v>78</v>
      </c>
      <c r="C38" s="151"/>
      <c r="D38" s="151"/>
      <c r="E38" s="151"/>
      <c r="F38" s="152">
        <f>L132</f>
        <v>18883575</v>
      </c>
      <c r="G38" s="152"/>
      <c r="H38" s="152"/>
    </row>
    <row r="39" spans="2:17" ht="15.75" x14ac:dyDescent="0.25">
      <c r="B39" s="153" t="s">
        <v>278</v>
      </c>
      <c r="C39" s="153"/>
      <c r="D39" s="153"/>
      <c r="E39" s="153"/>
      <c r="F39" s="152"/>
      <c r="G39" s="152"/>
      <c r="H39" s="152"/>
    </row>
    <row r="40" spans="2:17" ht="15.75" x14ac:dyDescent="0.25">
      <c r="B40" s="151"/>
      <c r="C40" s="151"/>
      <c r="D40" s="151"/>
      <c r="E40" s="151"/>
      <c r="F40" s="152"/>
      <c r="G40" s="152"/>
      <c r="H40" s="152"/>
    </row>
    <row r="41" spans="2:17" ht="15.75" x14ac:dyDescent="0.25">
      <c r="B41" s="153" t="s">
        <v>79</v>
      </c>
      <c r="C41" s="153"/>
      <c r="D41" s="153"/>
      <c r="E41" s="153"/>
      <c r="F41" s="154">
        <f>SUM(F42:H44)</f>
        <v>3332396.3</v>
      </c>
      <c r="G41" s="154"/>
      <c r="H41" s="154"/>
    </row>
    <row r="42" spans="2:17" ht="15.75" x14ac:dyDescent="0.25">
      <c r="B42" s="151" t="s">
        <v>80</v>
      </c>
      <c r="C42" s="151"/>
      <c r="D42" s="151"/>
      <c r="E42" s="151"/>
      <c r="F42" s="152">
        <f>M132</f>
        <v>3332396.3</v>
      </c>
      <c r="G42" s="152"/>
      <c r="H42" s="152"/>
    </row>
    <row r="43" spans="2:17" ht="15.75" x14ac:dyDescent="0.25">
      <c r="B43" s="151" t="s">
        <v>81</v>
      </c>
      <c r="C43" s="151"/>
      <c r="D43" s="151"/>
      <c r="E43" s="151"/>
      <c r="F43" s="152">
        <v>0</v>
      </c>
      <c r="G43" s="152"/>
      <c r="H43" s="152"/>
    </row>
    <row r="44" spans="2:17" ht="15.75" x14ac:dyDescent="0.25">
      <c r="B44" s="151" t="s">
        <v>82</v>
      </c>
      <c r="C44" s="151"/>
      <c r="D44" s="151"/>
      <c r="E44" s="151"/>
      <c r="F44" s="152">
        <v>0</v>
      </c>
      <c r="G44" s="152"/>
      <c r="H44" s="152"/>
    </row>
    <row r="45" spans="2:17" ht="15.75" x14ac:dyDescent="0.25">
      <c r="B45" s="153" t="s">
        <v>83</v>
      </c>
      <c r="C45" s="153"/>
      <c r="D45" s="153"/>
      <c r="E45" s="153"/>
      <c r="F45" s="154">
        <f>F28+F41</f>
        <v>22215971.300000001</v>
      </c>
      <c r="G45" s="154"/>
      <c r="H45" s="154"/>
    </row>
    <row r="47" spans="2:17" ht="15.75" x14ac:dyDescent="0.25">
      <c r="B47" s="121" t="s">
        <v>84</v>
      </c>
      <c r="C47" s="121"/>
      <c r="D47" s="121"/>
      <c r="E47" s="121"/>
      <c r="F47" s="121"/>
      <c r="G47" s="121"/>
      <c r="H47" s="121"/>
    </row>
    <row r="48" spans="2:17" ht="16.149999999999999" customHeight="1" x14ac:dyDescent="0.25">
      <c r="B48" s="163" t="s">
        <v>85</v>
      </c>
      <c r="C48" s="122" t="s">
        <v>86</v>
      </c>
      <c r="D48" s="122" t="s">
        <v>87</v>
      </c>
      <c r="E48" s="122" t="s">
        <v>88</v>
      </c>
      <c r="F48" s="122" t="s">
        <v>89</v>
      </c>
      <c r="G48" s="122" t="s">
        <v>90</v>
      </c>
      <c r="H48" s="122" t="s">
        <v>91</v>
      </c>
      <c r="I48" s="122" t="s">
        <v>92</v>
      </c>
      <c r="J48" s="122"/>
      <c r="K48" s="122"/>
      <c r="L48" s="122"/>
      <c r="M48" s="122"/>
      <c r="N48" s="122" t="s">
        <v>6</v>
      </c>
      <c r="O48" s="122"/>
      <c r="P48" s="122" t="s">
        <v>93</v>
      </c>
      <c r="Q48" s="122" t="s">
        <v>94</v>
      </c>
    </row>
    <row r="49" spans="2:17" ht="46.9" customHeight="1" x14ac:dyDescent="0.25">
      <c r="B49" s="164"/>
      <c r="C49" s="122"/>
      <c r="D49" s="122"/>
      <c r="E49" s="122"/>
      <c r="F49" s="122"/>
      <c r="G49" s="122"/>
      <c r="H49" s="122"/>
      <c r="I49" s="122" t="s">
        <v>45</v>
      </c>
      <c r="J49" s="122" t="s">
        <v>95</v>
      </c>
      <c r="K49" s="122"/>
      <c r="L49" s="122"/>
      <c r="M49" s="122" t="s">
        <v>96</v>
      </c>
      <c r="N49" s="122" t="s">
        <v>97</v>
      </c>
      <c r="O49" s="122" t="s">
        <v>98</v>
      </c>
      <c r="P49" s="122"/>
      <c r="Q49" s="122"/>
    </row>
    <row r="50" spans="2:17" ht="96" customHeight="1" x14ac:dyDescent="0.25">
      <c r="B50" s="165"/>
      <c r="C50" s="122"/>
      <c r="D50" s="122"/>
      <c r="E50" s="122"/>
      <c r="F50" s="122"/>
      <c r="G50" s="122"/>
      <c r="H50" s="122"/>
      <c r="I50" s="122"/>
      <c r="J50" s="3" t="s">
        <v>99</v>
      </c>
      <c r="K50" s="3" t="s">
        <v>100</v>
      </c>
      <c r="L50" s="3" t="s">
        <v>101</v>
      </c>
      <c r="M50" s="122"/>
      <c r="N50" s="122"/>
      <c r="O50" s="122"/>
      <c r="P50" s="122"/>
      <c r="Q50" s="122"/>
    </row>
    <row r="51" spans="2:17" ht="15.75" x14ac:dyDescent="0.25">
      <c r="B51" s="4">
        <v>1</v>
      </c>
      <c r="C51" s="4">
        <v>2</v>
      </c>
      <c r="D51" s="4">
        <v>3</v>
      </c>
      <c r="E51" s="4">
        <v>4</v>
      </c>
      <c r="F51" s="4">
        <v>5</v>
      </c>
      <c r="G51" s="4">
        <v>6</v>
      </c>
      <c r="H51" s="4">
        <v>7</v>
      </c>
      <c r="I51" s="4">
        <v>8</v>
      </c>
      <c r="J51" s="4">
        <v>9</v>
      </c>
      <c r="K51" s="4">
        <v>10</v>
      </c>
      <c r="L51" s="4">
        <v>11</v>
      </c>
      <c r="M51" s="4">
        <v>12</v>
      </c>
      <c r="N51" s="4">
        <v>13</v>
      </c>
      <c r="O51" s="4">
        <v>14</v>
      </c>
      <c r="P51" s="4">
        <v>15</v>
      </c>
      <c r="Q51" s="4">
        <v>16</v>
      </c>
    </row>
    <row r="52" spans="2:17" ht="15.75" x14ac:dyDescent="0.25">
      <c r="B52" s="166" t="s">
        <v>279</v>
      </c>
      <c r="C52" s="146" t="s">
        <v>102</v>
      </c>
      <c r="D52" s="119" t="s">
        <v>280</v>
      </c>
      <c r="E52" s="119" t="s">
        <v>281</v>
      </c>
      <c r="F52" s="119" t="s">
        <v>282</v>
      </c>
      <c r="G52" s="119" t="s">
        <v>283</v>
      </c>
      <c r="H52" s="146" t="s">
        <v>103</v>
      </c>
      <c r="I52" s="171">
        <f>I132</f>
        <v>22215971.300000001</v>
      </c>
      <c r="J52" s="171">
        <f t="shared" ref="J52:M52" si="0">J132</f>
        <v>0</v>
      </c>
      <c r="K52" s="171">
        <f t="shared" si="0"/>
        <v>0</v>
      </c>
      <c r="L52" s="171">
        <f t="shared" si="0"/>
        <v>18883575</v>
      </c>
      <c r="M52" s="171">
        <f t="shared" si="0"/>
        <v>3332396.3</v>
      </c>
      <c r="N52" s="119" t="s">
        <v>284</v>
      </c>
      <c r="O52" s="13">
        <f>O74+O89+O100+O106+O112+O130</f>
        <v>1521</v>
      </c>
      <c r="P52" s="158"/>
      <c r="Q52" s="146"/>
    </row>
    <row r="53" spans="2:17" ht="33.75" customHeight="1" x14ac:dyDescent="0.25">
      <c r="B53" s="167"/>
      <c r="C53" s="147"/>
      <c r="D53" s="126"/>
      <c r="E53" s="126"/>
      <c r="F53" s="126"/>
      <c r="G53" s="126"/>
      <c r="H53" s="147"/>
      <c r="I53" s="172"/>
      <c r="J53" s="172"/>
      <c r="K53" s="172"/>
      <c r="L53" s="172"/>
      <c r="M53" s="172"/>
      <c r="N53" s="139"/>
      <c r="O53" s="11" t="s">
        <v>23</v>
      </c>
      <c r="P53" s="161"/>
      <c r="Q53" s="147"/>
    </row>
    <row r="54" spans="2:17" ht="15.75" x14ac:dyDescent="0.25">
      <c r="B54" s="167"/>
      <c r="C54" s="147"/>
      <c r="D54" s="126"/>
      <c r="E54" s="126"/>
      <c r="F54" s="126"/>
      <c r="G54" s="126"/>
      <c r="H54" s="147"/>
      <c r="I54" s="172"/>
      <c r="J54" s="172"/>
      <c r="K54" s="172"/>
      <c r="L54" s="172"/>
      <c r="M54" s="172"/>
      <c r="N54" s="119" t="s">
        <v>285</v>
      </c>
      <c r="O54" s="13">
        <f>O79+O111+O125</f>
        <v>1280</v>
      </c>
      <c r="P54" s="161"/>
      <c r="Q54" s="147"/>
    </row>
    <row r="55" spans="2:17" ht="50.25" customHeight="1" x14ac:dyDescent="0.25">
      <c r="B55" s="167"/>
      <c r="C55" s="147"/>
      <c r="D55" s="126"/>
      <c r="E55" s="126"/>
      <c r="F55" s="126"/>
      <c r="G55" s="126"/>
      <c r="H55" s="147"/>
      <c r="I55" s="172"/>
      <c r="J55" s="172"/>
      <c r="K55" s="172"/>
      <c r="L55" s="172"/>
      <c r="M55" s="172"/>
      <c r="N55" s="139"/>
      <c r="O55" s="11" t="s">
        <v>23</v>
      </c>
      <c r="P55" s="161"/>
      <c r="Q55" s="147"/>
    </row>
    <row r="56" spans="2:17" ht="15.75" x14ac:dyDescent="0.25">
      <c r="B56" s="167"/>
      <c r="C56" s="147"/>
      <c r="D56" s="126"/>
      <c r="E56" s="126"/>
      <c r="F56" s="126"/>
      <c r="G56" s="126"/>
      <c r="H56" s="147"/>
      <c r="I56" s="172"/>
      <c r="J56" s="172"/>
      <c r="K56" s="172"/>
      <c r="L56" s="172"/>
      <c r="M56" s="172"/>
      <c r="N56" s="119" t="s">
        <v>326</v>
      </c>
      <c r="O56" s="13">
        <v>13</v>
      </c>
      <c r="P56" s="161"/>
      <c r="Q56" s="147"/>
    </row>
    <row r="57" spans="2:17" ht="49.5" customHeight="1" x14ac:dyDescent="0.25">
      <c r="B57" s="167"/>
      <c r="C57" s="147"/>
      <c r="D57" s="126"/>
      <c r="E57" s="126"/>
      <c r="F57" s="126"/>
      <c r="G57" s="126"/>
      <c r="H57" s="147"/>
      <c r="I57" s="172"/>
      <c r="J57" s="172"/>
      <c r="K57" s="172"/>
      <c r="L57" s="172"/>
      <c r="M57" s="172"/>
      <c r="N57" s="139"/>
      <c r="O57" s="11" t="s">
        <v>23</v>
      </c>
      <c r="P57" s="161"/>
      <c r="Q57" s="147"/>
    </row>
    <row r="58" spans="2:17" ht="15.75" x14ac:dyDescent="0.25">
      <c r="B58" s="167"/>
      <c r="C58" s="147"/>
      <c r="D58" s="126"/>
      <c r="E58" s="126"/>
      <c r="F58" s="126"/>
      <c r="G58" s="126"/>
      <c r="H58" s="147"/>
      <c r="I58" s="172"/>
      <c r="J58" s="172"/>
      <c r="K58" s="172"/>
      <c r="L58" s="172"/>
      <c r="M58" s="172"/>
      <c r="N58" s="119" t="s">
        <v>286</v>
      </c>
      <c r="O58" s="13">
        <f>O78+O83+O90+O93+O97+O103+O113+O126+O131</f>
        <v>7454</v>
      </c>
      <c r="P58" s="161"/>
      <c r="Q58" s="147"/>
    </row>
    <row r="59" spans="2:17" ht="33.75" customHeight="1" x14ac:dyDescent="0.25">
      <c r="B59" s="167"/>
      <c r="C59" s="147"/>
      <c r="D59" s="126"/>
      <c r="E59" s="126"/>
      <c r="F59" s="126"/>
      <c r="G59" s="126"/>
      <c r="H59" s="147"/>
      <c r="I59" s="172"/>
      <c r="J59" s="172"/>
      <c r="K59" s="172"/>
      <c r="L59" s="172"/>
      <c r="M59" s="172"/>
      <c r="N59" s="139"/>
      <c r="O59" s="11" t="s">
        <v>23</v>
      </c>
      <c r="P59" s="161"/>
      <c r="Q59" s="147"/>
    </row>
    <row r="60" spans="2:17" ht="15.75" x14ac:dyDescent="0.25">
      <c r="B60" s="167"/>
      <c r="C60" s="147"/>
      <c r="D60" s="126"/>
      <c r="E60" s="126"/>
      <c r="F60" s="126"/>
      <c r="G60" s="126"/>
      <c r="H60" s="147"/>
      <c r="I60" s="172"/>
      <c r="J60" s="172"/>
      <c r="K60" s="172"/>
      <c r="L60" s="172"/>
      <c r="M60" s="172"/>
      <c r="N60" s="119" t="s">
        <v>316</v>
      </c>
      <c r="O60" s="13">
        <f>O82+O92+O99+O102+O110+O129</f>
        <v>2025</v>
      </c>
      <c r="P60" s="161"/>
      <c r="Q60" s="147"/>
    </row>
    <row r="61" spans="2:17" ht="32.25" customHeight="1" x14ac:dyDescent="0.25">
      <c r="B61" s="167"/>
      <c r="C61" s="147"/>
      <c r="D61" s="126"/>
      <c r="E61" s="126"/>
      <c r="F61" s="126"/>
      <c r="G61" s="126"/>
      <c r="H61" s="147"/>
      <c r="I61" s="172"/>
      <c r="J61" s="172"/>
      <c r="K61" s="172"/>
      <c r="L61" s="172"/>
      <c r="M61" s="172"/>
      <c r="N61" s="139"/>
      <c r="O61" s="11" t="s">
        <v>23</v>
      </c>
      <c r="P61" s="161"/>
      <c r="Q61" s="147"/>
    </row>
    <row r="62" spans="2:17" ht="15.75" x14ac:dyDescent="0.25">
      <c r="B62" s="167"/>
      <c r="C62" s="147"/>
      <c r="D62" s="126"/>
      <c r="E62" s="126"/>
      <c r="F62" s="126"/>
      <c r="G62" s="126"/>
      <c r="H62" s="147"/>
      <c r="I62" s="172"/>
      <c r="J62" s="172"/>
      <c r="K62" s="172"/>
      <c r="L62" s="172"/>
      <c r="M62" s="172"/>
      <c r="N62" s="119" t="s">
        <v>287</v>
      </c>
      <c r="O62" s="13">
        <f>O72+O84+O104</f>
        <v>80</v>
      </c>
      <c r="P62" s="161"/>
      <c r="Q62" s="147"/>
    </row>
    <row r="63" spans="2:17" ht="15.75" x14ac:dyDescent="0.25">
      <c r="B63" s="167"/>
      <c r="C63" s="147"/>
      <c r="D63" s="126"/>
      <c r="E63" s="126"/>
      <c r="F63" s="126"/>
      <c r="G63" s="126"/>
      <c r="H63" s="147"/>
      <c r="I63" s="172"/>
      <c r="J63" s="172"/>
      <c r="K63" s="172"/>
      <c r="L63" s="172"/>
      <c r="M63" s="172"/>
      <c r="N63" s="139"/>
      <c r="O63" s="11" t="s">
        <v>23</v>
      </c>
      <c r="P63" s="161"/>
      <c r="Q63" s="147"/>
    </row>
    <row r="64" spans="2:17" ht="15.75" x14ac:dyDescent="0.25">
      <c r="B64" s="167"/>
      <c r="C64" s="147"/>
      <c r="D64" s="126"/>
      <c r="E64" s="126"/>
      <c r="F64" s="126"/>
      <c r="G64" s="126"/>
      <c r="H64" s="147"/>
      <c r="I64" s="172"/>
      <c r="J64" s="172"/>
      <c r="K64" s="172"/>
      <c r="L64" s="172"/>
      <c r="M64" s="172"/>
      <c r="N64" s="119" t="s">
        <v>288</v>
      </c>
      <c r="O64" s="13">
        <f>O75+O85+O94+O121</f>
        <v>8</v>
      </c>
      <c r="P64" s="161"/>
      <c r="Q64" s="147"/>
    </row>
    <row r="65" spans="2:19" ht="47.25" customHeight="1" x14ac:dyDescent="0.25">
      <c r="B65" s="167"/>
      <c r="C65" s="147"/>
      <c r="D65" s="126"/>
      <c r="E65" s="126"/>
      <c r="F65" s="126"/>
      <c r="G65" s="126"/>
      <c r="H65" s="147"/>
      <c r="I65" s="172"/>
      <c r="J65" s="172"/>
      <c r="K65" s="172"/>
      <c r="L65" s="172"/>
      <c r="M65" s="172"/>
      <c r="N65" s="139"/>
      <c r="O65" s="11" t="s">
        <v>23</v>
      </c>
      <c r="P65" s="161"/>
      <c r="Q65" s="147"/>
    </row>
    <row r="66" spans="2:19" ht="15.75" x14ac:dyDescent="0.25">
      <c r="B66" s="167"/>
      <c r="C66" s="147"/>
      <c r="D66" s="126"/>
      <c r="E66" s="126"/>
      <c r="F66" s="126"/>
      <c r="G66" s="126"/>
      <c r="H66" s="147"/>
      <c r="I66" s="172"/>
      <c r="J66" s="172"/>
      <c r="K66" s="172"/>
      <c r="L66" s="172"/>
      <c r="M66" s="172"/>
      <c r="N66" s="119" t="s">
        <v>289</v>
      </c>
      <c r="O66" s="13">
        <f>O73+O86+O98+O105+O107+O127</f>
        <v>1723</v>
      </c>
      <c r="P66" s="161"/>
      <c r="Q66" s="147"/>
    </row>
    <row r="67" spans="2:19" ht="33.75" customHeight="1" x14ac:dyDescent="0.25">
      <c r="B67" s="167"/>
      <c r="C67" s="147"/>
      <c r="D67" s="126"/>
      <c r="E67" s="126"/>
      <c r="F67" s="126"/>
      <c r="G67" s="126"/>
      <c r="H67" s="147"/>
      <c r="I67" s="172"/>
      <c r="J67" s="172"/>
      <c r="K67" s="172"/>
      <c r="L67" s="172"/>
      <c r="M67" s="172"/>
      <c r="N67" s="139"/>
      <c r="O67" s="11" t="s">
        <v>23</v>
      </c>
      <c r="P67" s="161"/>
      <c r="Q67" s="147"/>
    </row>
    <row r="68" spans="2:19" ht="15.75" x14ac:dyDescent="0.25">
      <c r="B68" s="167"/>
      <c r="C68" s="147"/>
      <c r="D68" s="126"/>
      <c r="E68" s="126"/>
      <c r="F68" s="126"/>
      <c r="G68" s="126"/>
      <c r="H68" s="147"/>
      <c r="I68" s="172"/>
      <c r="J68" s="172"/>
      <c r="K68" s="172"/>
      <c r="L68" s="172"/>
      <c r="M68" s="172"/>
      <c r="N68" s="119" t="s">
        <v>290</v>
      </c>
      <c r="O68" s="13">
        <f>O76+O81+O87+O91+O95+O101+O108+O122+O128</f>
        <v>9943</v>
      </c>
      <c r="P68" s="161"/>
      <c r="Q68" s="147"/>
    </row>
    <row r="69" spans="2:19" ht="18" customHeight="1" x14ac:dyDescent="0.25">
      <c r="B69" s="167"/>
      <c r="C69" s="147"/>
      <c r="D69" s="126"/>
      <c r="E69" s="126"/>
      <c r="F69" s="126"/>
      <c r="G69" s="126"/>
      <c r="H69" s="147"/>
      <c r="I69" s="172"/>
      <c r="J69" s="172"/>
      <c r="K69" s="172"/>
      <c r="L69" s="172"/>
      <c r="M69" s="172"/>
      <c r="N69" s="139"/>
      <c r="O69" s="11" t="s">
        <v>23</v>
      </c>
      <c r="P69" s="161"/>
      <c r="Q69" s="147"/>
    </row>
    <row r="70" spans="2:19" ht="15.75" x14ac:dyDescent="0.25">
      <c r="B70" s="167"/>
      <c r="C70" s="147"/>
      <c r="D70" s="126"/>
      <c r="E70" s="126"/>
      <c r="F70" s="126"/>
      <c r="G70" s="126"/>
      <c r="H70" s="147"/>
      <c r="I70" s="172"/>
      <c r="J70" s="172"/>
      <c r="K70" s="172"/>
      <c r="L70" s="172"/>
      <c r="M70" s="172"/>
      <c r="N70" s="119" t="s">
        <v>291</v>
      </c>
      <c r="O70" s="13">
        <f>O77+O109+O123</f>
        <v>10</v>
      </c>
      <c r="P70" s="161"/>
      <c r="Q70" s="147"/>
    </row>
    <row r="71" spans="2:19" ht="15.75" x14ac:dyDescent="0.25">
      <c r="B71" s="168"/>
      <c r="C71" s="148"/>
      <c r="D71" s="139"/>
      <c r="E71" s="139"/>
      <c r="F71" s="139"/>
      <c r="G71" s="139"/>
      <c r="H71" s="148"/>
      <c r="I71" s="186"/>
      <c r="J71" s="186"/>
      <c r="K71" s="186"/>
      <c r="L71" s="186"/>
      <c r="M71" s="186"/>
      <c r="N71" s="139"/>
      <c r="O71" s="11" t="s">
        <v>23</v>
      </c>
      <c r="P71" s="162"/>
      <c r="Q71" s="148"/>
    </row>
    <row r="72" spans="2:19" ht="31.5" x14ac:dyDescent="0.25">
      <c r="B72" s="119" t="s">
        <v>292</v>
      </c>
      <c r="C72" s="149"/>
      <c r="D72" s="119" t="s">
        <v>293</v>
      </c>
      <c r="E72" s="119" t="s">
        <v>610</v>
      </c>
      <c r="F72" s="119"/>
      <c r="G72" s="119" t="s">
        <v>283</v>
      </c>
      <c r="H72" s="146"/>
      <c r="I72" s="171">
        <v>319955.3</v>
      </c>
      <c r="J72" s="144">
        <v>0</v>
      </c>
      <c r="K72" s="144">
        <v>0</v>
      </c>
      <c r="L72" s="144">
        <v>271962</v>
      </c>
      <c r="M72" s="171">
        <v>47993.3</v>
      </c>
      <c r="N72" s="41" t="s">
        <v>287</v>
      </c>
      <c r="O72" s="62">
        <v>15</v>
      </c>
      <c r="P72" s="146" t="s">
        <v>295</v>
      </c>
      <c r="Q72" s="146" t="s">
        <v>294</v>
      </c>
    </row>
    <row r="73" spans="2:19" ht="47.25" x14ac:dyDescent="0.25">
      <c r="B73" s="126"/>
      <c r="C73" s="150"/>
      <c r="D73" s="126"/>
      <c r="E73" s="126"/>
      <c r="F73" s="126"/>
      <c r="G73" s="126"/>
      <c r="H73" s="147"/>
      <c r="I73" s="172"/>
      <c r="J73" s="145"/>
      <c r="K73" s="145"/>
      <c r="L73" s="145"/>
      <c r="M73" s="172"/>
      <c r="N73" s="41" t="s">
        <v>289</v>
      </c>
      <c r="O73" s="62">
        <v>182</v>
      </c>
      <c r="P73" s="147"/>
      <c r="Q73" s="147"/>
      <c r="S73" s="109"/>
    </row>
    <row r="74" spans="2:19" ht="61.5" customHeight="1" x14ac:dyDescent="0.25">
      <c r="B74" s="126"/>
      <c r="C74" s="150"/>
      <c r="D74" s="126"/>
      <c r="E74" s="126"/>
      <c r="F74" s="126"/>
      <c r="G74" s="126"/>
      <c r="H74" s="147"/>
      <c r="I74" s="172"/>
      <c r="J74" s="145"/>
      <c r="K74" s="145"/>
      <c r="L74" s="145"/>
      <c r="M74" s="172"/>
      <c r="N74" s="41" t="s">
        <v>284</v>
      </c>
      <c r="O74" s="28">
        <v>182</v>
      </c>
      <c r="P74" s="148"/>
      <c r="Q74" s="148"/>
    </row>
    <row r="75" spans="2:19" ht="63" x14ac:dyDescent="0.25">
      <c r="B75" s="119" t="s">
        <v>296</v>
      </c>
      <c r="C75" s="149"/>
      <c r="D75" s="119" t="s">
        <v>293</v>
      </c>
      <c r="E75" s="119" t="s">
        <v>611</v>
      </c>
      <c r="F75" s="119"/>
      <c r="G75" s="119" t="s">
        <v>283</v>
      </c>
      <c r="H75" s="146"/>
      <c r="I75" s="144">
        <v>1080045</v>
      </c>
      <c r="J75" s="144">
        <v>0</v>
      </c>
      <c r="K75" s="144">
        <v>0</v>
      </c>
      <c r="L75" s="144">
        <v>918038</v>
      </c>
      <c r="M75" s="144">
        <v>162007</v>
      </c>
      <c r="N75" s="41" t="s">
        <v>288</v>
      </c>
      <c r="O75" s="62">
        <v>3</v>
      </c>
      <c r="P75" s="146" t="s">
        <v>297</v>
      </c>
      <c r="Q75" s="146" t="s">
        <v>298</v>
      </c>
    </row>
    <row r="76" spans="2:19" ht="31.5" x14ac:dyDescent="0.25">
      <c r="B76" s="126"/>
      <c r="C76" s="150"/>
      <c r="D76" s="126"/>
      <c r="E76" s="126"/>
      <c r="F76" s="126"/>
      <c r="G76" s="126"/>
      <c r="H76" s="147"/>
      <c r="I76" s="145"/>
      <c r="J76" s="145"/>
      <c r="K76" s="145"/>
      <c r="L76" s="145"/>
      <c r="M76" s="145"/>
      <c r="N76" s="41" t="s">
        <v>290</v>
      </c>
      <c r="O76" s="62">
        <v>2250</v>
      </c>
      <c r="P76" s="147"/>
      <c r="Q76" s="147"/>
    </row>
    <row r="77" spans="2:19" ht="31.5" x14ac:dyDescent="0.25">
      <c r="B77" s="126"/>
      <c r="C77" s="150"/>
      <c r="D77" s="126"/>
      <c r="E77" s="126"/>
      <c r="F77" s="126"/>
      <c r="G77" s="126"/>
      <c r="H77" s="147"/>
      <c r="I77" s="145"/>
      <c r="J77" s="145"/>
      <c r="K77" s="145"/>
      <c r="L77" s="145"/>
      <c r="M77" s="145"/>
      <c r="N77" s="41" t="s">
        <v>299</v>
      </c>
      <c r="O77" s="28">
        <v>1</v>
      </c>
      <c r="P77" s="147"/>
      <c r="Q77" s="147"/>
    </row>
    <row r="78" spans="2:19" ht="49.5" customHeight="1" x14ac:dyDescent="0.25">
      <c r="B78" s="126"/>
      <c r="C78" s="150"/>
      <c r="D78" s="126"/>
      <c r="E78" s="126"/>
      <c r="F78" s="126"/>
      <c r="G78" s="126"/>
      <c r="H78" s="147"/>
      <c r="I78" s="145"/>
      <c r="J78" s="145"/>
      <c r="K78" s="145"/>
      <c r="L78" s="145"/>
      <c r="M78" s="145"/>
      <c r="N78" s="41" t="s">
        <v>286</v>
      </c>
      <c r="O78" s="62">
        <v>1300</v>
      </c>
      <c r="P78" s="147"/>
      <c r="Q78" s="147"/>
    </row>
    <row r="79" spans="2:19" ht="63" x14ac:dyDescent="0.25">
      <c r="B79" s="126"/>
      <c r="C79" s="150"/>
      <c r="D79" s="126"/>
      <c r="E79" s="126"/>
      <c r="F79" s="126"/>
      <c r="G79" s="126"/>
      <c r="H79" s="147"/>
      <c r="I79" s="145"/>
      <c r="J79" s="145"/>
      <c r="K79" s="145"/>
      <c r="L79" s="145"/>
      <c r="M79" s="145"/>
      <c r="N79" s="41" t="s">
        <v>285</v>
      </c>
      <c r="O79" s="62">
        <v>80</v>
      </c>
      <c r="P79" s="147"/>
      <c r="Q79" s="147"/>
    </row>
    <row r="80" spans="2:19" ht="63" x14ac:dyDescent="0.25">
      <c r="B80" s="126"/>
      <c r="C80" s="150"/>
      <c r="D80" s="126"/>
      <c r="E80" s="126"/>
      <c r="F80" s="126"/>
      <c r="G80" s="126"/>
      <c r="H80" s="147"/>
      <c r="I80" s="145"/>
      <c r="J80" s="145"/>
      <c r="K80" s="145"/>
      <c r="L80" s="145"/>
      <c r="M80" s="145"/>
      <c r="N80" s="41" t="s">
        <v>326</v>
      </c>
      <c r="O80" s="28">
        <v>50</v>
      </c>
      <c r="P80" s="147"/>
      <c r="Q80" s="147"/>
    </row>
    <row r="81" spans="2:17" ht="31.5" x14ac:dyDescent="0.25">
      <c r="B81" s="119" t="s">
        <v>300</v>
      </c>
      <c r="C81" s="149"/>
      <c r="D81" s="119" t="s">
        <v>293</v>
      </c>
      <c r="E81" s="119" t="s">
        <v>621</v>
      </c>
      <c r="F81" s="119"/>
      <c r="G81" s="119" t="s">
        <v>283</v>
      </c>
      <c r="H81" s="146"/>
      <c r="I81" s="144">
        <f>SUM(J81:M83)</f>
        <v>800000</v>
      </c>
      <c r="J81" s="144">
        <v>0</v>
      </c>
      <c r="K81" s="144">
        <v>0</v>
      </c>
      <c r="L81" s="144">
        <v>680000</v>
      </c>
      <c r="M81" s="144">
        <v>120000</v>
      </c>
      <c r="N81" s="41" t="s">
        <v>290</v>
      </c>
      <c r="O81" s="62">
        <v>2480</v>
      </c>
      <c r="P81" s="146" t="s">
        <v>297</v>
      </c>
      <c r="Q81" s="146" t="s">
        <v>301</v>
      </c>
    </row>
    <row r="82" spans="2:17" ht="47.25" x14ac:dyDescent="0.25">
      <c r="B82" s="126"/>
      <c r="C82" s="150"/>
      <c r="D82" s="126"/>
      <c r="E82" s="126"/>
      <c r="F82" s="126"/>
      <c r="G82" s="126"/>
      <c r="H82" s="147"/>
      <c r="I82" s="145"/>
      <c r="J82" s="145"/>
      <c r="K82" s="145"/>
      <c r="L82" s="145"/>
      <c r="M82" s="145"/>
      <c r="N82" s="49" t="s">
        <v>316</v>
      </c>
      <c r="O82" s="62">
        <v>340</v>
      </c>
      <c r="P82" s="147"/>
      <c r="Q82" s="147"/>
    </row>
    <row r="83" spans="2:17" ht="94.5" customHeight="1" x14ac:dyDescent="0.25">
      <c r="B83" s="126"/>
      <c r="C83" s="150"/>
      <c r="D83" s="126"/>
      <c r="E83" s="126"/>
      <c r="F83" s="126"/>
      <c r="G83" s="126"/>
      <c r="H83" s="147"/>
      <c r="I83" s="145"/>
      <c r="J83" s="145"/>
      <c r="K83" s="145"/>
      <c r="L83" s="145"/>
      <c r="M83" s="145"/>
      <c r="N83" s="41" t="s">
        <v>286</v>
      </c>
      <c r="O83" s="28">
        <v>1335</v>
      </c>
      <c r="P83" s="148"/>
      <c r="Q83" s="148"/>
    </row>
    <row r="84" spans="2:17" ht="31.5" x14ac:dyDescent="0.25">
      <c r="B84" s="119" t="s">
        <v>302</v>
      </c>
      <c r="C84" s="149"/>
      <c r="D84" s="119" t="s">
        <v>303</v>
      </c>
      <c r="E84" s="119" t="s">
        <v>304</v>
      </c>
      <c r="F84" s="119"/>
      <c r="G84" s="119" t="s">
        <v>283</v>
      </c>
      <c r="H84" s="146"/>
      <c r="I84" s="144">
        <f>SUM(J84:M90)</f>
        <v>1176471</v>
      </c>
      <c r="J84" s="144">
        <v>0</v>
      </c>
      <c r="K84" s="144">
        <v>0</v>
      </c>
      <c r="L84" s="144">
        <v>1000000</v>
      </c>
      <c r="M84" s="144">
        <v>176471</v>
      </c>
      <c r="N84" s="41" t="s">
        <v>287</v>
      </c>
      <c r="O84" s="62">
        <v>10</v>
      </c>
      <c r="P84" s="146" t="s">
        <v>305</v>
      </c>
      <c r="Q84" s="146" t="s">
        <v>306</v>
      </c>
    </row>
    <row r="85" spans="2:17" ht="63" x14ac:dyDescent="0.25">
      <c r="B85" s="126"/>
      <c r="C85" s="150"/>
      <c r="D85" s="126"/>
      <c r="E85" s="126"/>
      <c r="F85" s="126"/>
      <c r="G85" s="126"/>
      <c r="H85" s="147"/>
      <c r="I85" s="145"/>
      <c r="J85" s="145"/>
      <c r="K85" s="145"/>
      <c r="L85" s="145"/>
      <c r="M85" s="145"/>
      <c r="N85" s="41" t="s">
        <v>288</v>
      </c>
      <c r="O85" s="62">
        <v>1</v>
      </c>
      <c r="P85" s="147"/>
      <c r="Q85" s="147"/>
    </row>
    <row r="86" spans="2:17" ht="47.25" x14ac:dyDescent="0.25">
      <c r="B86" s="126"/>
      <c r="C86" s="150"/>
      <c r="D86" s="126"/>
      <c r="E86" s="126"/>
      <c r="F86" s="126"/>
      <c r="G86" s="126"/>
      <c r="H86" s="147"/>
      <c r="I86" s="145"/>
      <c r="J86" s="145"/>
      <c r="K86" s="145"/>
      <c r="L86" s="145"/>
      <c r="M86" s="145"/>
      <c r="N86" s="41" t="s">
        <v>289</v>
      </c>
      <c r="O86" s="28">
        <v>84</v>
      </c>
      <c r="P86" s="147"/>
      <c r="Q86" s="147"/>
    </row>
    <row r="87" spans="2:17" ht="31.5" x14ac:dyDescent="0.25">
      <c r="B87" s="126"/>
      <c r="C87" s="150"/>
      <c r="D87" s="126"/>
      <c r="E87" s="126"/>
      <c r="F87" s="126"/>
      <c r="G87" s="126"/>
      <c r="H87" s="147"/>
      <c r="I87" s="145"/>
      <c r="J87" s="145"/>
      <c r="K87" s="145"/>
      <c r="L87" s="145"/>
      <c r="M87" s="145"/>
      <c r="N87" s="41" t="s">
        <v>290</v>
      </c>
      <c r="O87" s="62">
        <v>124</v>
      </c>
      <c r="P87" s="147"/>
      <c r="Q87" s="147"/>
    </row>
    <row r="88" spans="2:17" ht="63" x14ac:dyDescent="0.25">
      <c r="B88" s="126"/>
      <c r="C88" s="150"/>
      <c r="D88" s="126"/>
      <c r="E88" s="126"/>
      <c r="F88" s="126"/>
      <c r="G88" s="126"/>
      <c r="H88" s="147"/>
      <c r="I88" s="145"/>
      <c r="J88" s="145"/>
      <c r="K88" s="145"/>
      <c r="L88" s="145"/>
      <c r="M88" s="145"/>
      <c r="N88" s="41" t="s">
        <v>326</v>
      </c>
      <c r="O88" s="62">
        <v>20</v>
      </c>
      <c r="P88" s="147"/>
      <c r="Q88" s="147"/>
    </row>
    <row r="89" spans="2:17" ht="47.25" x14ac:dyDescent="0.25">
      <c r="B89" s="126"/>
      <c r="C89" s="150"/>
      <c r="D89" s="126"/>
      <c r="E89" s="126"/>
      <c r="F89" s="126"/>
      <c r="G89" s="126"/>
      <c r="H89" s="147"/>
      <c r="I89" s="145"/>
      <c r="J89" s="145"/>
      <c r="K89" s="145"/>
      <c r="L89" s="145"/>
      <c r="M89" s="145"/>
      <c r="N89" s="41" t="s">
        <v>284</v>
      </c>
      <c r="O89" s="28">
        <v>84</v>
      </c>
      <c r="P89" s="147"/>
      <c r="Q89" s="147"/>
    </row>
    <row r="90" spans="2:17" ht="47.25" x14ac:dyDescent="0.25">
      <c r="B90" s="126"/>
      <c r="C90" s="150"/>
      <c r="D90" s="126"/>
      <c r="E90" s="126"/>
      <c r="F90" s="126"/>
      <c r="G90" s="126"/>
      <c r="H90" s="147"/>
      <c r="I90" s="145"/>
      <c r="J90" s="145"/>
      <c r="K90" s="145"/>
      <c r="L90" s="145"/>
      <c r="M90" s="145"/>
      <c r="N90" s="41" t="s">
        <v>286</v>
      </c>
      <c r="O90" s="28">
        <v>124</v>
      </c>
      <c r="P90" s="147"/>
      <c r="Q90" s="147"/>
    </row>
    <row r="91" spans="2:17" ht="31.5" x14ac:dyDescent="0.25">
      <c r="B91" s="119" t="s">
        <v>307</v>
      </c>
      <c r="C91" s="149"/>
      <c r="D91" s="119" t="s">
        <v>303</v>
      </c>
      <c r="E91" s="119" t="s">
        <v>308</v>
      </c>
      <c r="F91" s="119"/>
      <c r="G91" s="119" t="s">
        <v>283</v>
      </c>
      <c r="H91" s="146"/>
      <c r="I91" s="144">
        <f>SUM(J91:M93)</f>
        <v>3329500</v>
      </c>
      <c r="J91" s="144">
        <v>0</v>
      </c>
      <c r="K91" s="144">
        <v>0</v>
      </c>
      <c r="L91" s="144">
        <v>2830075</v>
      </c>
      <c r="M91" s="144">
        <v>499425</v>
      </c>
      <c r="N91" s="41" t="s">
        <v>290</v>
      </c>
      <c r="O91" s="62">
        <v>110</v>
      </c>
      <c r="P91" s="146" t="s">
        <v>305</v>
      </c>
      <c r="Q91" s="146" t="s">
        <v>306</v>
      </c>
    </row>
    <row r="92" spans="2:17" ht="47.25" x14ac:dyDescent="0.25">
      <c r="B92" s="126"/>
      <c r="C92" s="150"/>
      <c r="D92" s="126"/>
      <c r="E92" s="126"/>
      <c r="F92" s="126"/>
      <c r="G92" s="126"/>
      <c r="H92" s="147"/>
      <c r="I92" s="145"/>
      <c r="J92" s="145"/>
      <c r="K92" s="145"/>
      <c r="L92" s="145"/>
      <c r="M92" s="145"/>
      <c r="N92" s="41" t="s">
        <v>316</v>
      </c>
      <c r="O92" s="62">
        <v>110</v>
      </c>
      <c r="P92" s="147"/>
      <c r="Q92" s="147"/>
    </row>
    <row r="93" spans="2:17" ht="47.25" x14ac:dyDescent="0.25">
      <c r="B93" s="126"/>
      <c r="C93" s="150"/>
      <c r="D93" s="126"/>
      <c r="E93" s="126"/>
      <c r="F93" s="126"/>
      <c r="G93" s="126"/>
      <c r="H93" s="147"/>
      <c r="I93" s="145"/>
      <c r="J93" s="145"/>
      <c r="K93" s="145"/>
      <c r="L93" s="145"/>
      <c r="M93" s="145"/>
      <c r="N93" s="41" t="s">
        <v>286</v>
      </c>
      <c r="O93" s="28">
        <v>110</v>
      </c>
      <c r="P93" s="148"/>
      <c r="Q93" s="148"/>
    </row>
    <row r="94" spans="2:17" ht="63" x14ac:dyDescent="0.25">
      <c r="B94" s="119" t="s">
        <v>537</v>
      </c>
      <c r="C94" s="149"/>
      <c r="D94" s="119" t="s">
        <v>309</v>
      </c>
      <c r="E94" s="146" t="s">
        <v>16</v>
      </c>
      <c r="F94" s="119"/>
      <c r="G94" s="119" t="s">
        <v>283</v>
      </c>
      <c r="H94" s="146"/>
      <c r="I94" s="144">
        <f>SUM(J94:M97)</f>
        <v>3000000</v>
      </c>
      <c r="J94" s="144">
        <v>0</v>
      </c>
      <c r="K94" s="144">
        <v>0</v>
      </c>
      <c r="L94" s="144">
        <v>2550000</v>
      </c>
      <c r="M94" s="144">
        <v>450000</v>
      </c>
      <c r="N94" s="41" t="s">
        <v>288</v>
      </c>
      <c r="O94" s="62">
        <v>2</v>
      </c>
      <c r="P94" s="146" t="s">
        <v>367</v>
      </c>
      <c r="Q94" s="146" t="s">
        <v>306</v>
      </c>
    </row>
    <row r="95" spans="2:17" ht="31.5" x14ac:dyDescent="0.25">
      <c r="B95" s="126"/>
      <c r="C95" s="150"/>
      <c r="D95" s="126"/>
      <c r="E95" s="147"/>
      <c r="F95" s="126"/>
      <c r="G95" s="126"/>
      <c r="H95" s="147"/>
      <c r="I95" s="145"/>
      <c r="J95" s="145"/>
      <c r="K95" s="145"/>
      <c r="L95" s="145"/>
      <c r="M95" s="145"/>
      <c r="N95" s="41" t="s">
        <v>290</v>
      </c>
      <c r="O95" s="62">
        <v>1440</v>
      </c>
      <c r="P95" s="147"/>
      <c r="Q95" s="147"/>
    </row>
    <row r="96" spans="2:17" ht="63" x14ac:dyDescent="0.25">
      <c r="B96" s="126"/>
      <c r="C96" s="150"/>
      <c r="D96" s="126"/>
      <c r="E96" s="147"/>
      <c r="F96" s="126"/>
      <c r="G96" s="126"/>
      <c r="H96" s="147"/>
      <c r="I96" s="145"/>
      <c r="J96" s="145"/>
      <c r="K96" s="145"/>
      <c r="L96" s="145"/>
      <c r="M96" s="145"/>
      <c r="N96" s="41" t="s">
        <v>326</v>
      </c>
      <c r="O96" s="117">
        <v>17.399999999999999</v>
      </c>
      <c r="P96" s="147"/>
      <c r="Q96" s="147"/>
    </row>
    <row r="97" spans="2:17" ht="47.25" x14ac:dyDescent="0.25">
      <c r="B97" s="126"/>
      <c r="C97" s="150"/>
      <c r="D97" s="126"/>
      <c r="E97" s="147"/>
      <c r="F97" s="126"/>
      <c r="G97" s="126"/>
      <c r="H97" s="147"/>
      <c r="I97" s="145"/>
      <c r="J97" s="145"/>
      <c r="K97" s="145"/>
      <c r="L97" s="145"/>
      <c r="M97" s="145"/>
      <c r="N97" s="41" t="s">
        <v>286</v>
      </c>
      <c r="O97" s="28">
        <v>1240</v>
      </c>
      <c r="P97" s="148"/>
      <c r="Q97" s="148"/>
    </row>
    <row r="98" spans="2:17" ht="47.25" x14ac:dyDescent="0.25">
      <c r="B98" s="119" t="s">
        <v>538</v>
      </c>
      <c r="C98" s="149"/>
      <c r="D98" s="119" t="s">
        <v>309</v>
      </c>
      <c r="E98" s="146" t="s">
        <v>16</v>
      </c>
      <c r="F98" s="119"/>
      <c r="G98" s="119" t="s">
        <v>283</v>
      </c>
      <c r="H98" s="146"/>
      <c r="I98" s="144">
        <f>SUM(J98:M100)</f>
        <v>3000000</v>
      </c>
      <c r="J98" s="144">
        <v>0</v>
      </c>
      <c r="K98" s="144">
        <v>0</v>
      </c>
      <c r="L98" s="144">
        <v>2550000</v>
      </c>
      <c r="M98" s="144">
        <v>450000</v>
      </c>
      <c r="N98" s="41" t="s">
        <v>289</v>
      </c>
      <c r="O98" s="62">
        <v>360</v>
      </c>
      <c r="P98" s="146" t="s">
        <v>367</v>
      </c>
      <c r="Q98" s="146" t="s">
        <v>306</v>
      </c>
    </row>
    <row r="99" spans="2:17" ht="47.25" x14ac:dyDescent="0.25">
      <c r="B99" s="126"/>
      <c r="C99" s="150"/>
      <c r="D99" s="126"/>
      <c r="E99" s="147"/>
      <c r="F99" s="126"/>
      <c r="G99" s="126"/>
      <c r="H99" s="147"/>
      <c r="I99" s="145"/>
      <c r="J99" s="145"/>
      <c r="K99" s="145"/>
      <c r="L99" s="145"/>
      <c r="M99" s="145"/>
      <c r="N99" s="41" t="s">
        <v>316</v>
      </c>
      <c r="O99" s="62">
        <v>380</v>
      </c>
      <c r="P99" s="147"/>
      <c r="Q99" s="147"/>
    </row>
    <row r="100" spans="2:17" ht="47.25" x14ac:dyDescent="0.25">
      <c r="B100" s="126"/>
      <c r="C100" s="150"/>
      <c r="D100" s="126"/>
      <c r="E100" s="147"/>
      <c r="F100" s="126"/>
      <c r="G100" s="126"/>
      <c r="H100" s="147"/>
      <c r="I100" s="145"/>
      <c r="J100" s="145"/>
      <c r="K100" s="145"/>
      <c r="L100" s="145"/>
      <c r="M100" s="145"/>
      <c r="N100" s="41" t="s">
        <v>284</v>
      </c>
      <c r="O100" s="118">
        <v>325</v>
      </c>
      <c r="P100" s="147"/>
      <c r="Q100" s="147"/>
    </row>
    <row r="101" spans="2:17" ht="31.5" x14ac:dyDescent="0.25">
      <c r="B101" s="119" t="s">
        <v>310</v>
      </c>
      <c r="C101" s="149"/>
      <c r="D101" s="119" t="s">
        <v>393</v>
      </c>
      <c r="E101" s="119" t="s">
        <v>311</v>
      </c>
      <c r="F101" s="119"/>
      <c r="G101" s="119" t="s">
        <v>283</v>
      </c>
      <c r="H101" s="146"/>
      <c r="I101" s="144">
        <f>SUM(J101:M103)</f>
        <v>600000</v>
      </c>
      <c r="J101" s="144">
        <v>0</v>
      </c>
      <c r="K101" s="144">
        <v>0</v>
      </c>
      <c r="L101" s="144">
        <v>510000</v>
      </c>
      <c r="M101" s="144">
        <v>90000</v>
      </c>
      <c r="N101" s="41" t="s">
        <v>290</v>
      </c>
      <c r="O101" s="62">
        <v>145</v>
      </c>
      <c r="P101" s="146" t="s">
        <v>295</v>
      </c>
      <c r="Q101" s="146" t="s">
        <v>312</v>
      </c>
    </row>
    <row r="102" spans="2:17" ht="47.25" x14ac:dyDescent="0.25">
      <c r="B102" s="126"/>
      <c r="C102" s="150"/>
      <c r="D102" s="126"/>
      <c r="E102" s="126"/>
      <c r="F102" s="126"/>
      <c r="G102" s="126"/>
      <c r="H102" s="147"/>
      <c r="I102" s="145"/>
      <c r="J102" s="145"/>
      <c r="K102" s="145"/>
      <c r="L102" s="145"/>
      <c r="M102" s="145"/>
      <c r="N102" s="41" t="s">
        <v>316</v>
      </c>
      <c r="O102" s="62">
        <v>145</v>
      </c>
      <c r="P102" s="147"/>
      <c r="Q102" s="147"/>
    </row>
    <row r="103" spans="2:17" ht="102.75" customHeight="1" x14ac:dyDescent="0.25">
      <c r="B103" s="126"/>
      <c r="C103" s="150"/>
      <c r="D103" s="126"/>
      <c r="E103" s="126"/>
      <c r="F103" s="126"/>
      <c r="G103" s="126"/>
      <c r="H103" s="147"/>
      <c r="I103" s="145"/>
      <c r="J103" s="145"/>
      <c r="K103" s="145"/>
      <c r="L103" s="145"/>
      <c r="M103" s="145"/>
      <c r="N103" s="41" t="s">
        <v>286</v>
      </c>
      <c r="O103" s="62">
        <v>145</v>
      </c>
      <c r="P103" s="147"/>
      <c r="Q103" s="147"/>
    </row>
    <row r="104" spans="2:17" ht="31.5" x14ac:dyDescent="0.25">
      <c r="B104" s="119" t="s">
        <v>313</v>
      </c>
      <c r="C104" s="149"/>
      <c r="D104" s="119" t="s">
        <v>393</v>
      </c>
      <c r="E104" s="146" t="s">
        <v>16</v>
      </c>
      <c r="F104" s="119"/>
      <c r="G104" s="119" t="s">
        <v>283</v>
      </c>
      <c r="H104" s="146"/>
      <c r="I104" s="144">
        <f>SUM(J104:M106)</f>
        <v>2000000</v>
      </c>
      <c r="J104" s="144">
        <v>0</v>
      </c>
      <c r="K104" s="144">
        <v>0</v>
      </c>
      <c r="L104" s="144">
        <v>1700000</v>
      </c>
      <c r="M104" s="144">
        <v>300000</v>
      </c>
      <c r="N104" s="41" t="s">
        <v>287</v>
      </c>
      <c r="O104" s="62">
        <v>55</v>
      </c>
      <c r="P104" s="146" t="s">
        <v>297</v>
      </c>
      <c r="Q104" s="146" t="s">
        <v>294</v>
      </c>
    </row>
    <row r="105" spans="2:17" ht="47.25" x14ac:dyDescent="0.25">
      <c r="B105" s="126"/>
      <c r="C105" s="150"/>
      <c r="D105" s="126"/>
      <c r="E105" s="147"/>
      <c r="F105" s="126"/>
      <c r="G105" s="126"/>
      <c r="H105" s="147"/>
      <c r="I105" s="145"/>
      <c r="J105" s="145"/>
      <c r="K105" s="145"/>
      <c r="L105" s="145"/>
      <c r="M105" s="145"/>
      <c r="N105" s="41" t="s">
        <v>289</v>
      </c>
      <c r="O105" s="62">
        <v>55</v>
      </c>
      <c r="P105" s="147"/>
      <c r="Q105" s="147"/>
    </row>
    <row r="106" spans="2:17" ht="47.25" x14ac:dyDescent="0.25">
      <c r="B106" s="126"/>
      <c r="C106" s="150"/>
      <c r="D106" s="126"/>
      <c r="E106" s="147"/>
      <c r="F106" s="126"/>
      <c r="G106" s="126"/>
      <c r="H106" s="147"/>
      <c r="I106" s="145"/>
      <c r="J106" s="145"/>
      <c r="K106" s="145"/>
      <c r="L106" s="145"/>
      <c r="M106" s="145"/>
      <c r="N106" s="41" t="s">
        <v>284</v>
      </c>
      <c r="O106" s="28">
        <v>50</v>
      </c>
      <c r="P106" s="148"/>
      <c r="Q106" s="148"/>
    </row>
    <row r="107" spans="2:17" ht="47.25" x14ac:dyDescent="0.25">
      <c r="B107" s="119" t="s">
        <v>314</v>
      </c>
      <c r="C107" s="149"/>
      <c r="D107" s="119" t="s">
        <v>315</v>
      </c>
      <c r="E107" s="146" t="s">
        <v>16</v>
      </c>
      <c r="F107" s="119"/>
      <c r="G107" s="119" t="s">
        <v>283</v>
      </c>
      <c r="H107" s="146"/>
      <c r="I107" s="144">
        <f>SUM(J107:M113)</f>
        <v>5210000</v>
      </c>
      <c r="J107" s="144">
        <f>SUM(J114:J120)</f>
        <v>0</v>
      </c>
      <c r="K107" s="144">
        <f>SUM(K114:K120)</f>
        <v>0</v>
      </c>
      <c r="L107" s="144">
        <f>SUM(L114:L120)</f>
        <v>4428500</v>
      </c>
      <c r="M107" s="144">
        <f>SUM(M114:M120)</f>
        <v>781500</v>
      </c>
      <c r="N107" s="41" t="s">
        <v>289</v>
      </c>
      <c r="O107" s="62">
        <f>O116</f>
        <v>250</v>
      </c>
      <c r="P107" s="146" t="s">
        <v>305</v>
      </c>
      <c r="Q107" s="146" t="s">
        <v>294</v>
      </c>
    </row>
    <row r="108" spans="2:17" ht="31.5" x14ac:dyDescent="0.25">
      <c r="B108" s="126"/>
      <c r="C108" s="150"/>
      <c r="D108" s="126"/>
      <c r="E108" s="147"/>
      <c r="F108" s="126"/>
      <c r="G108" s="126"/>
      <c r="H108" s="147"/>
      <c r="I108" s="145"/>
      <c r="J108" s="145"/>
      <c r="K108" s="145"/>
      <c r="L108" s="145"/>
      <c r="M108" s="145"/>
      <c r="N108" s="41" t="s">
        <v>290</v>
      </c>
      <c r="O108" s="62">
        <f>O117</f>
        <v>1000</v>
      </c>
      <c r="P108" s="147"/>
      <c r="Q108" s="147"/>
    </row>
    <row r="109" spans="2:17" ht="31.5" x14ac:dyDescent="0.25">
      <c r="B109" s="126"/>
      <c r="C109" s="150"/>
      <c r="D109" s="126"/>
      <c r="E109" s="147"/>
      <c r="F109" s="126"/>
      <c r="G109" s="126"/>
      <c r="H109" s="147"/>
      <c r="I109" s="145"/>
      <c r="J109" s="145"/>
      <c r="K109" s="145"/>
      <c r="L109" s="145"/>
      <c r="M109" s="145"/>
      <c r="N109" s="41" t="s">
        <v>299</v>
      </c>
      <c r="O109" s="62">
        <f>O114</f>
        <v>7</v>
      </c>
      <c r="P109" s="147"/>
      <c r="Q109" s="147"/>
    </row>
    <row r="110" spans="2:17" ht="47.25" customHeight="1" x14ac:dyDescent="0.25">
      <c r="B110" s="126"/>
      <c r="C110" s="150"/>
      <c r="D110" s="126"/>
      <c r="E110" s="147"/>
      <c r="F110" s="126"/>
      <c r="G110" s="126"/>
      <c r="H110" s="147"/>
      <c r="I110" s="145"/>
      <c r="J110" s="145"/>
      <c r="K110" s="145"/>
      <c r="L110" s="145"/>
      <c r="M110" s="145"/>
      <c r="N110" s="41" t="s">
        <v>316</v>
      </c>
      <c r="O110" s="62">
        <f>O118</f>
        <v>200</v>
      </c>
      <c r="P110" s="147"/>
      <c r="Q110" s="147"/>
    </row>
    <row r="111" spans="2:17" ht="47.25" customHeight="1" x14ac:dyDescent="0.25">
      <c r="B111" s="126"/>
      <c r="C111" s="150"/>
      <c r="D111" s="126"/>
      <c r="E111" s="147"/>
      <c r="F111" s="126"/>
      <c r="G111" s="126"/>
      <c r="H111" s="147"/>
      <c r="I111" s="145"/>
      <c r="J111" s="145"/>
      <c r="K111" s="145"/>
      <c r="L111" s="145"/>
      <c r="M111" s="145"/>
      <c r="N111" s="49" t="s">
        <v>285</v>
      </c>
      <c r="O111" s="62">
        <f>O115</f>
        <v>500</v>
      </c>
      <c r="P111" s="147"/>
      <c r="Q111" s="147"/>
    </row>
    <row r="112" spans="2:17" ht="47.25" customHeight="1" x14ac:dyDescent="0.25">
      <c r="B112" s="126"/>
      <c r="C112" s="150"/>
      <c r="D112" s="126"/>
      <c r="E112" s="147"/>
      <c r="F112" s="126"/>
      <c r="G112" s="126"/>
      <c r="H112" s="147"/>
      <c r="I112" s="145"/>
      <c r="J112" s="145"/>
      <c r="K112" s="145"/>
      <c r="L112" s="145"/>
      <c r="M112" s="145"/>
      <c r="N112" s="41" t="s">
        <v>284</v>
      </c>
      <c r="O112" s="62">
        <f>O119</f>
        <v>250</v>
      </c>
      <c r="P112" s="147"/>
      <c r="Q112" s="147"/>
    </row>
    <row r="113" spans="2:17" ht="47.25" x14ac:dyDescent="0.25">
      <c r="B113" s="126"/>
      <c r="C113" s="150"/>
      <c r="D113" s="126"/>
      <c r="E113" s="147"/>
      <c r="F113" s="126"/>
      <c r="G113" s="126"/>
      <c r="H113" s="147"/>
      <c r="I113" s="145"/>
      <c r="J113" s="145"/>
      <c r="K113" s="145"/>
      <c r="L113" s="145"/>
      <c r="M113" s="145"/>
      <c r="N113" s="41" t="s">
        <v>286</v>
      </c>
      <c r="O113" s="62">
        <f>O120</f>
        <v>1000</v>
      </c>
      <c r="P113" s="148"/>
      <c r="Q113" s="148"/>
    </row>
    <row r="114" spans="2:17" ht="31.5" x14ac:dyDescent="0.25">
      <c r="B114" s="119" t="s">
        <v>317</v>
      </c>
      <c r="C114" s="149"/>
      <c r="D114" s="119" t="s">
        <v>315</v>
      </c>
      <c r="E114" s="146" t="s">
        <v>16</v>
      </c>
      <c r="F114" s="119"/>
      <c r="G114" s="119" t="s">
        <v>283</v>
      </c>
      <c r="H114" s="146"/>
      <c r="I114" s="144">
        <f>SUM(J114:M115)</f>
        <v>1350000</v>
      </c>
      <c r="J114" s="144">
        <v>0</v>
      </c>
      <c r="K114" s="144">
        <v>0</v>
      </c>
      <c r="L114" s="144">
        <v>1147500</v>
      </c>
      <c r="M114" s="144">
        <v>202500</v>
      </c>
      <c r="N114" s="41" t="s">
        <v>299</v>
      </c>
      <c r="O114" s="62">
        <v>7</v>
      </c>
      <c r="P114" s="146" t="s">
        <v>305</v>
      </c>
      <c r="Q114" s="146" t="s">
        <v>319</v>
      </c>
    </row>
    <row r="115" spans="2:17" ht="153" customHeight="1" x14ac:dyDescent="0.25">
      <c r="B115" s="126"/>
      <c r="C115" s="150"/>
      <c r="D115" s="126"/>
      <c r="E115" s="147"/>
      <c r="F115" s="126"/>
      <c r="G115" s="126"/>
      <c r="H115" s="147"/>
      <c r="I115" s="145"/>
      <c r="J115" s="145"/>
      <c r="K115" s="145"/>
      <c r="L115" s="145"/>
      <c r="M115" s="145"/>
      <c r="N115" s="49" t="s">
        <v>285</v>
      </c>
      <c r="O115" s="62">
        <v>500</v>
      </c>
      <c r="P115" s="147"/>
      <c r="Q115" s="147"/>
    </row>
    <row r="116" spans="2:17" ht="47.25" x14ac:dyDescent="0.25">
      <c r="B116" s="119" t="s">
        <v>318</v>
      </c>
      <c r="C116" s="149"/>
      <c r="D116" s="119" t="s">
        <v>315</v>
      </c>
      <c r="E116" s="146" t="s">
        <v>16</v>
      </c>
      <c r="F116" s="119"/>
      <c r="G116" s="119" t="s">
        <v>283</v>
      </c>
      <c r="H116" s="146"/>
      <c r="I116" s="144">
        <f>SUM(J116:M120)</f>
        <v>3860000</v>
      </c>
      <c r="J116" s="144">
        <v>0</v>
      </c>
      <c r="K116" s="144">
        <v>0</v>
      </c>
      <c r="L116" s="144">
        <v>3281000</v>
      </c>
      <c r="M116" s="144">
        <v>579000</v>
      </c>
      <c r="N116" s="41" t="s">
        <v>289</v>
      </c>
      <c r="O116" s="62">
        <v>250</v>
      </c>
      <c r="P116" s="146" t="s">
        <v>305</v>
      </c>
      <c r="Q116" s="146" t="s">
        <v>319</v>
      </c>
    </row>
    <row r="117" spans="2:17" ht="31.5" x14ac:dyDescent="0.25">
      <c r="B117" s="126"/>
      <c r="C117" s="150"/>
      <c r="D117" s="126"/>
      <c r="E117" s="147"/>
      <c r="F117" s="126"/>
      <c r="G117" s="126"/>
      <c r="H117" s="147"/>
      <c r="I117" s="145"/>
      <c r="J117" s="145"/>
      <c r="K117" s="145"/>
      <c r="L117" s="145"/>
      <c r="M117" s="145"/>
      <c r="N117" s="41" t="s">
        <v>290</v>
      </c>
      <c r="O117" s="62">
        <v>1000</v>
      </c>
      <c r="P117" s="147"/>
      <c r="Q117" s="147"/>
    </row>
    <row r="118" spans="2:17" ht="47.25" x14ac:dyDescent="0.25">
      <c r="B118" s="126"/>
      <c r="C118" s="150"/>
      <c r="D118" s="126"/>
      <c r="E118" s="147"/>
      <c r="F118" s="126"/>
      <c r="G118" s="126"/>
      <c r="H118" s="147"/>
      <c r="I118" s="145"/>
      <c r="J118" s="145"/>
      <c r="K118" s="145"/>
      <c r="L118" s="145"/>
      <c r="M118" s="145"/>
      <c r="N118" s="41" t="s">
        <v>316</v>
      </c>
      <c r="O118" s="62">
        <v>200</v>
      </c>
      <c r="P118" s="147"/>
      <c r="Q118" s="147"/>
    </row>
    <row r="119" spans="2:17" ht="47.25" x14ac:dyDescent="0.25">
      <c r="B119" s="126"/>
      <c r="C119" s="150"/>
      <c r="D119" s="126"/>
      <c r="E119" s="147"/>
      <c r="F119" s="126"/>
      <c r="G119" s="126"/>
      <c r="H119" s="147"/>
      <c r="I119" s="145"/>
      <c r="J119" s="145"/>
      <c r="K119" s="145"/>
      <c r="L119" s="145"/>
      <c r="M119" s="145"/>
      <c r="N119" s="41" t="s">
        <v>284</v>
      </c>
      <c r="O119" s="62">
        <v>250</v>
      </c>
      <c r="P119" s="147"/>
      <c r="Q119" s="147"/>
    </row>
    <row r="120" spans="2:17" ht="47.25" x14ac:dyDescent="0.25">
      <c r="B120" s="126"/>
      <c r="C120" s="150"/>
      <c r="D120" s="126"/>
      <c r="E120" s="147"/>
      <c r="F120" s="126"/>
      <c r="G120" s="126"/>
      <c r="H120" s="147"/>
      <c r="I120" s="145"/>
      <c r="J120" s="145"/>
      <c r="K120" s="145"/>
      <c r="L120" s="145"/>
      <c r="M120" s="145"/>
      <c r="N120" s="41" t="s">
        <v>286</v>
      </c>
      <c r="O120" s="62">
        <v>1000</v>
      </c>
      <c r="P120" s="148"/>
      <c r="Q120" s="148"/>
    </row>
    <row r="121" spans="2:17" ht="63" x14ac:dyDescent="0.25">
      <c r="B121" s="119" t="s">
        <v>320</v>
      </c>
      <c r="C121" s="149"/>
      <c r="D121" s="119" t="s">
        <v>321</v>
      </c>
      <c r="E121" s="146" t="s">
        <v>16</v>
      </c>
      <c r="F121" s="119"/>
      <c r="G121" s="119" t="s">
        <v>283</v>
      </c>
      <c r="H121" s="146"/>
      <c r="I121" s="144">
        <f>SUM(J121:M126)</f>
        <v>1200000</v>
      </c>
      <c r="J121" s="144">
        <v>0</v>
      </c>
      <c r="K121" s="144">
        <v>0</v>
      </c>
      <c r="L121" s="144">
        <v>1020000</v>
      </c>
      <c r="M121" s="144">
        <v>180000</v>
      </c>
      <c r="N121" s="41" t="s">
        <v>288</v>
      </c>
      <c r="O121" s="62">
        <v>2</v>
      </c>
      <c r="P121" s="146" t="s">
        <v>305</v>
      </c>
      <c r="Q121" s="146" t="s">
        <v>322</v>
      </c>
    </row>
    <row r="122" spans="2:17" ht="48" customHeight="1" x14ac:dyDescent="0.25">
      <c r="B122" s="126"/>
      <c r="C122" s="150"/>
      <c r="D122" s="126"/>
      <c r="E122" s="147"/>
      <c r="F122" s="126"/>
      <c r="G122" s="126"/>
      <c r="H122" s="147"/>
      <c r="I122" s="145"/>
      <c r="J122" s="145"/>
      <c r="K122" s="145"/>
      <c r="L122" s="145"/>
      <c r="M122" s="145"/>
      <c r="N122" s="41" t="s">
        <v>290</v>
      </c>
      <c r="O122" s="62">
        <v>1262</v>
      </c>
      <c r="P122" s="147"/>
      <c r="Q122" s="147"/>
    </row>
    <row r="123" spans="2:17" ht="31.5" x14ac:dyDescent="0.25">
      <c r="B123" s="126"/>
      <c r="C123" s="150"/>
      <c r="D123" s="126"/>
      <c r="E123" s="147"/>
      <c r="F123" s="126"/>
      <c r="G123" s="126"/>
      <c r="H123" s="147"/>
      <c r="I123" s="145"/>
      <c r="J123" s="145"/>
      <c r="K123" s="145"/>
      <c r="L123" s="145"/>
      <c r="M123" s="145"/>
      <c r="N123" s="41" t="s">
        <v>299</v>
      </c>
      <c r="O123" s="62">
        <v>2</v>
      </c>
      <c r="P123" s="147"/>
      <c r="Q123" s="147"/>
    </row>
    <row r="124" spans="2:17" ht="63" x14ac:dyDescent="0.25">
      <c r="B124" s="126"/>
      <c r="C124" s="150"/>
      <c r="D124" s="126"/>
      <c r="E124" s="147"/>
      <c r="F124" s="126"/>
      <c r="G124" s="126"/>
      <c r="H124" s="147"/>
      <c r="I124" s="145"/>
      <c r="J124" s="145"/>
      <c r="K124" s="145"/>
      <c r="L124" s="145"/>
      <c r="M124" s="145"/>
      <c r="N124" s="41" t="s">
        <v>326</v>
      </c>
      <c r="O124" s="62">
        <v>20</v>
      </c>
      <c r="P124" s="147"/>
      <c r="Q124" s="147"/>
    </row>
    <row r="125" spans="2:17" ht="63" x14ac:dyDescent="0.25">
      <c r="B125" s="126"/>
      <c r="C125" s="150"/>
      <c r="D125" s="126"/>
      <c r="E125" s="147"/>
      <c r="F125" s="126"/>
      <c r="G125" s="126"/>
      <c r="H125" s="147"/>
      <c r="I125" s="145"/>
      <c r="J125" s="145"/>
      <c r="K125" s="145"/>
      <c r="L125" s="145"/>
      <c r="M125" s="145"/>
      <c r="N125" s="49" t="s">
        <v>285</v>
      </c>
      <c r="O125" s="62">
        <v>700</v>
      </c>
      <c r="P125" s="147"/>
      <c r="Q125" s="147"/>
    </row>
    <row r="126" spans="2:17" ht="47.25" x14ac:dyDescent="0.25">
      <c r="B126" s="126"/>
      <c r="C126" s="150"/>
      <c r="D126" s="126"/>
      <c r="E126" s="147"/>
      <c r="F126" s="126"/>
      <c r="G126" s="126"/>
      <c r="H126" s="147"/>
      <c r="I126" s="145"/>
      <c r="J126" s="145"/>
      <c r="K126" s="145"/>
      <c r="L126" s="145"/>
      <c r="M126" s="145"/>
      <c r="N126" s="41" t="s">
        <v>286</v>
      </c>
      <c r="O126" s="62">
        <v>1200</v>
      </c>
      <c r="P126" s="148"/>
      <c r="Q126" s="148"/>
    </row>
    <row r="127" spans="2:17" ht="47.25" x14ac:dyDescent="0.25">
      <c r="B127" s="119" t="s">
        <v>323</v>
      </c>
      <c r="C127" s="149"/>
      <c r="D127" s="119" t="s">
        <v>321</v>
      </c>
      <c r="E127" s="146" t="s">
        <v>16</v>
      </c>
      <c r="F127" s="119"/>
      <c r="G127" s="119" t="s">
        <v>283</v>
      </c>
      <c r="H127" s="146"/>
      <c r="I127" s="144">
        <f>SUM(J127:M131)</f>
        <v>500000</v>
      </c>
      <c r="J127" s="144">
        <v>0</v>
      </c>
      <c r="K127" s="144">
        <v>0</v>
      </c>
      <c r="L127" s="144">
        <v>425000</v>
      </c>
      <c r="M127" s="144">
        <v>75000</v>
      </c>
      <c r="N127" s="41" t="s">
        <v>289</v>
      </c>
      <c r="O127" s="62">
        <v>792</v>
      </c>
      <c r="P127" s="146" t="s">
        <v>324</v>
      </c>
      <c r="Q127" s="146" t="s">
        <v>325</v>
      </c>
    </row>
    <row r="128" spans="2:17" ht="31.5" x14ac:dyDescent="0.25">
      <c r="B128" s="126"/>
      <c r="C128" s="150"/>
      <c r="D128" s="126"/>
      <c r="E128" s="147"/>
      <c r="F128" s="126"/>
      <c r="G128" s="126"/>
      <c r="H128" s="147"/>
      <c r="I128" s="145"/>
      <c r="J128" s="145"/>
      <c r="K128" s="145"/>
      <c r="L128" s="145"/>
      <c r="M128" s="145"/>
      <c r="N128" s="41" t="s">
        <v>290</v>
      </c>
      <c r="O128" s="62">
        <v>1132</v>
      </c>
      <c r="P128" s="147"/>
      <c r="Q128" s="147"/>
    </row>
    <row r="129" spans="2:17" ht="47.25" x14ac:dyDescent="0.25">
      <c r="B129" s="126"/>
      <c r="C129" s="150"/>
      <c r="D129" s="126"/>
      <c r="E129" s="147"/>
      <c r="F129" s="126"/>
      <c r="G129" s="126"/>
      <c r="H129" s="147"/>
      <c r="I129" s="145"/>
      <c r="J129" s="145"/>
      <c r="K129" s="145"/>
      <c r="L129" s="145"/>
      <c r="M129" s="145"/>
      <c r="N129" s="41" t="s">
        <v>316</v>
      </c>
      <c r="O129" s="62">
        <v>850</v>
      </c>
      <c r="P129" s="147"/>
      <c r="Q129" s="147"/>
    </row>
    <row r="130" spans="2:17" ht="47.25" x14ac:dyDescent="0.25">
      <c r="B130" s="126"/>
      <c r="C130" s="150"/>
      <c r="D130" s="126"/>
      <c r="E130" s="147"/>
      <c r="F130" s="126"/>
      <c r="G130" s="126"/>
      <c r="H130" s="147"/>
      <c r="I130" s="145"/>
      <c r="J130" s="145"/>
      <c r="K130" s="145"/>
      <c r="L130" s="145"/>
      <c r="M130" s="145"/>
      <c r="N130" s="41" t="s">
        <v>284</v>
      </c>
      <c r="O130" s="62">
        <v>630</v>
      </c>
      <c r="P130" s="147"/>
      <c r="Q130" s="147"/>
    </row>
    <row r="131" spans="2:17" ht="47.25" x14ac:dyDescent="0.25">
      <c r="B131" s="126"/>
      <c r="C131" s="150"/>
      <c r="D131" s="126"/>
      <c r="E131" s="147"/>
      <c r="F131" s="126"/>
      <c r="G131" s="126"/>
      <c r="H131" s="147"/>
      <c r="I131" s="145"/>
      <c r="J131" s="145"/>
      <c r="K131" s="145"/>
      <c r="L131" s="145"/>
      <c r="M131" s="145"/>
      <c r="N131" s="41" t="s">
        <v>286</v>
      </c>
      <c r="O131" s="62">
        <v>1000</v>
      </c>
      <c r="P131" s="148"/>
      <c r="Q131" s="148"/>
    </row>
    <row r="132" spans="2:17" ht="15.75" x14ac:dyDescent="0.25">
      <c r="B132" s="140" t="s">
        <v>106</v>
      </c>
      <c r="C132" s="140"/>
      <c r="D132" s="140"/>
      <c r="E132" s="140"/>
      <c r="F132" s="140"/>
      <c r="G132" s="140"/>
      <c r="H132" s="140"/>
      <c r="I132" s="65">
        <f>SUM(I72:I113)+I121+I127</f>
        <v>22215971.300000001</v>
      </c>
      <c r="J132" s="66">
        <f>SUM(J72:J113)+J121+J127</f>
        <v>0</v>
      </c>
      <c r="K132" s="66">
        <f>SUM(K72:K113)+K121+K127</f>
        <v>0</v>
      </c>
      <c r="L132" s="65">
        <f>SUM(L72:L113)+L121+L127</f>
        <v>18883575</v>
      </c>
      <c r="M132" s="65">
        <f>SUM(M72:M113)+M121+M127</f>
        <v>3332396.3</v>
      </c>
      <c r="N132" s="155"/>
      <c r="O132" s="155"/>
      <c r="P132" s="155"/>
      <c r="Q132" s="155"/>
    </row>
    <row r="133" spans="2:17" ht="15.75" x14ac:dyDescent="0.25">
      <c r="B133" s="2" t="s">
        <v>536</v>
      </c>
    </row>
    <row r="134" spans="2:17" ht="15.75" x14ac:dyDescent="0.25">
      <c r="B134" s="87"/>
      <c r="C134" s="87"/>
      <c r="D134" s="87"/>
      <c r="E134" s="87"/>
      <c r="F134" s="87"/>
      <c r="G134" s="87"/>
      <c r="H134" s="87"/>
      <c r="I134" s="91"/>
      <c r="J134" s="92"/>
      <c r="K134" s="92"/>
      <c r="L134" s="91"/>
      <c r="M134" s="91"/>
      <c r="N134" s="89"/>
      <c r="O134" s="89"/>
      <c r="P134" s="89"/>
      <c r="Q134" s="89"/>
    </row>
    <row r="136" spans="2:17" ht="15.75" x14ac:dyDescent="0.25">
      <c r="B136" s="169" t="s">
        <v>107</v>
      </c>
      <c r="C136" s="169"/>
      <c r="D136" s="169"/>
      <c r="E136" s="169"/>
    </row>
    <row r="137" spans="2:17" ht="35.450000000000003" customHeight="1" x14ac:dyDescent="0.25">
      <c r="B137" s="10" t="s">
        <v>3</v>
      </c>
      <c r="C137" s="122" t="s">
        <v>108</v>
      </c>
      <c r="D137" s="122"/>
      <c r="E137" s="122"/>
      <c r="F137" s="123" t="s">
        <v>109</v>
      </c>
      <c r="G137" s="123"/>
      <c r="H137" s="123"/>
      <c r="I137" s="123"/>
      <c r="J137" s="122" t="s">
        <v>110</v>
      </c>
      <c r="K137" s="123"/>
      <c r="L137" s="123"/>
      <c r="M137" s="123"/>
    </row>
    <row r="138" spans="2:17" ht="15.75" x14ac:dyDescent="0.25">
      <c r="B138" s="4">
        <v>1</v>
      </c>
      <c r="C138" s="156">
        <v>2</v>
      </c>
      <c r="D138" s="156"/>
      <c r="E138" s="156"/>
      <c r="F138" s="156">
        <v>3</v>
      </c>
      <c r="G138" s="156"/>
      <c r="H138" s="156"/>
      <c r="I138" s="156"/>
      <c r="J138" s="156">
        <v>4</v>
      </c>
      <c r="K138" s="156"/>
      <c r="L138" s="156"/>
      <c r="M138" s="156"/>
    </row>
    <row r="139" spans="2:17" ht="33" customHeight="1" x14ac:dyDescent="0.25">
      <c r="B139" s="8"/>
      <c r="C139" s="133" t="s">
        <v>327</v>
      </c>
      <c r="D139" s="133"/>
      <c r="E139" s="133"/>
      <c r="F139" s="170"/>
      <c r="G139" s="170"/>
      <c r="H139" s="170"/>
      <c r="I139" s="170"/>
      <c r="J139" s="170"/>
      <c r="K139" s="170"/>
      <c r="L139" s="170"/>
      <c r="M139" s="170"/>
    </row>
    <row r="141" spans="2:17" ht="15.75" x14ac:dyDescent="0.25">
      <c r="B141" s="169" t="s">
        <v>111</v>
      </c>
      <c r="C141" s="169"/>
      <c r="D141" s="169"/>
      <c r="E141" s="169"/>
      <c r="F141" s="169"/>
    </row>
    <row r="142" spans="2:17" ht="33.6" customHeight="1" x14ac:dyDescent="0.25">
      <c r="B142" s="10" t="s">
        <v>3</v>
      </c>
      <c r="C142" s="123" t="s">
        <v>112</v>
      </c>
      <c r="D142" s="123"/>
      <c r="E142" s="123"/>
      <c r="F142" s="123" t="s">
        <v>109</v>
      </c>
      <c r="G142" s="123"/>
      <c r="H142" s="123"/>
      <c r="I142" s="123"/>
      <c r="J142" s="122" t="s">
        <v>113</v>
      </c>
      <c r="K142" s="123"/>
      <c r="L142" s="123"/>
      <c r="M142" s="123"/>
    </row>
    <row r="143" spans="2:17" ht="15.75" x14ac:dyDescent="0.25">
      <c r="B143" s="4">
        <v>1</v>
      </c>
      <c r="C143" s="156">
        <v>2</v>
      </c>
      <c r="D143" s="156"/>
      <c r="E143" s="156"/>
      <c r="F143" s="156">
        <v>3</v>
      </c>
      <c r="G143" s="156"/>
      <c r="H143" s="156"/>
      <c r="I143" s="156"/>
      <c r="J143" s="156">
        <v>4</v>
      </c>
      <c r="K143" s="156"/>
      <c r="L143" s="156"/>
      <c r="M143" s="156"/>
    </row>
    <row r="144" spans="2:17" ht="48" customHeight="1" x14ac:dyDescent="0.25">
      <c r="B144" s="8"/>
      <c r="C144" s="133" t="s">
        <v>328</v>
      </c>
      <c r="D144" s="133"/>
      <c r="E144" s="133"/>
      <c r="F144" s="170"/>
      <c r="G144" s="170"/>
      <c r="H144" s="170"/>
      <c r="I144" s="170"/>
      <c r="J144" s="170"/>
      <c r="K144" s="170"/>
      <c r="L144" s="170"/>
      <c r="M144" s="170"/>
    </row>
    <row r="146" spans="2:13" ht="15.75" x14ac:dyDescent="0.25">
      <c r="B146" s="169" t="s">
        <v>114</v>
      </c>
      <c r="C146" s="169"/>
      <c r="D146" s="169"/>
    </row>
    <row r="147" spans="2:13" ht="38.450000000000003" customHeight="1" x14ac:dyDescent="0.25">
      <c r="B147" s="10" t="s">
        <v>3</v>
      </c>
      <c r="C147" s="122" t="s">
        <v>115</v>
      </c>
      <c r="D147" s="122"/>
      <c r="E147" s="122"/>
      <c r="F147" s="173" t="s">
        <v>116</v>
      </c>
      <c r="G147" s="174"/>
      <c r="H147" s="174"/>
      <c r="I147" s="174"/>
      <c r="J147" s="174"/>
      <c r="K147" s="174"/>
      <c r="L147" s="174"/>
      <c r="M147" s="175"/>
    </row>
    <row r="148" spans="2:13" ht="15.75" x14ac:dyDescent="0.25">
      <c r="B148" s="4">
        <v>1</v>
      </c>
      <c r="C148" s="156">
        <v>2</v>
      </c>
      <c r="D148" s="156"/>
      <c r="E148" s="156"/>
      <c r="F148" s="176">
        <v>3</v>
      </c>
      <c r="G148" s="177"/>
      <c r="H148" s="177"/>
      <c r="I148" s="177"/>
      <c r="J148" s="177"/>
      <c r="K148" s="177"/>
      <c r="L148" s="177"/>
      <c r="M148" s="178"/>
    </row>
    <row r="149" spans="2:13" ht="14.45" customHeight="1" x14ac:dyDescent="0.25">
      <c r="B149" s="34" t="s">
        <v>15</v>
      </c>
      <c r="C149" s="182"/>
      <c r="D149" s="182"/>
      <c r="E149" s="182"/>
      <c r="F149" s="183"/>
      <c r="G149" s="184"/>
      <c r="H149" s="184"/>
      <c r="I149" s="184"/>
      <c r="J149" s="184"/>
      <c r="K149" s="184"/>
      <c r="L149" s="184"/>
      <c r="M149" s="185"/>
    </row>
    <row r="151" spans="2:13" ht="15.75" x14ac:dyDescent="0.25">
      <c r="B151" s="169" t="s">
        <v>117</v>
      </c>
      <c r="C151" s="169"/>
      <c r="D151" s="169"/>
      <c r="E151" s="169"/>
      <c r="F151" s="169"/>
      <c r="G151" s="169"/>
    </row>
    <row r="152" spans="2:13" ht="15.6" customHeight="1" x14ac:dyDescent="0.25">
      <c r="B152" s="10" t="s">
        <v>3</v>
      </c>
      <c r="C152" s="173" t="s">
        <v>118</v>
      </c>
      <c r="D152" s="174"/>
      <c r="E152" s="174"/>
      <c r="F152" s="174"/>
      <c r="G152" s="174"/>
      <c r="H152" s="174"/>
      <c r="I152" s="174"/>
      <c r="J152" s="174"/>
      <c r="K152" s="174"/>
      <c r="L152" s="174"/>
      <c r="M152" s="175"/>
    </row>
    <row r="153" spans="2:13" ht="15.75" x14ac:dyDescent="0.25">
      <c r="B153" s="4">
        <v>1</v>
      </c>
      <c r="C153" s="176">
        <v>2</v>
      </c>
      <c r="D153" s="177"/>
      <c r="E153" s="177"/>
      <c r="F153" s="177"/>
      <c r="G153" s="177"/>
      <c r="H153" s="177"/>
      <c r="I153" s="177"/>
      <c r="J153" s="177"/>
      <c r="K153" s="177"/>
      <c r="L153" s="177"/>
      <c r="M153" s="178"/>
    </row>
    <row r="154" spans="2:13" ht="15.75" x14ac:dyDescent="0.25">
      <c r="B154" s="8"/>
      <c r="C154" s="179" t="s">
        <v>329</v>
      </c>
      <c r="D154" s="180"/>
      <c r="E154" s="180"/>
      <c r="F154" s="180"/>
      <c r="G154" s="180"/>
      <c r="H154" s="180"/>
      <c r="I154" s="180"/>
      <c r="J154" s="180"/>
      <c r="K154" s="180"/>
      <c r="L154" s="180"/>
      <c r="M154" s="181"/>
    </row>
  </sheetData>
  <mergeCells count="361">
    <mergeCell ref="K104:K106"/>
    <mergeCell ref="L104:L106"/>
    <mergeCell ref="M104:M106"/>
    <mergeCell ref="P104:P106"/>
    <mergeCell ref="Q104:Q106"/>
    <mergeCell ref="B104:B106"/>
    <mergeCell ref="C104:C106"/>
    <mergeCell ref="D104:D106"/>
    <mergeCell ref="E104:E106"/>
    <mergeCell ref="F104:F106"/>
    <mergeCell ref="G104:G106"/>
    <mergeCell ref="H104:H106"/>
    <mergeCell ref="I104:I106"/>
    <mergeCell ref="J104:J106"/>
    <mergeCell ref="K101:K103"/>
    <mergeCell ref="L101:L103"/>
    <mergeCell ref="M101:M103"/>
    <mergeCell ref="P101:P103"/>
    <mergeCell ref="Q101:Q103"/>
    <mergeCell ref="B98:B100"/>
    <mergeCell ref="C98:C100"/>
    <mergeCell ref="D98:D100"/>
    <mergeCell ref="E98:E100"/>
    <mergeCell ref="F98:F100"/>
    <mergeCell ref="B101:B103"/>
    <mergeCell ref="C101:C103"/>
    <mergeCell ref="D101:D103"/>
    <mergeCell ref="E101:E103"/>
    <mergeCell ref="F101:F103"/>
    <mergeCell ref="G101:G103"/>
    <mergeCell ref="H101:H103"/>
    <mergeCell ref="I101:I103"/>
    <mergeCell ref="J101:J103"/>
    <mergeCell ref="G98:G100"/>
    <mergeCell ref="H98:H100"/>
    <mergeCell ref="I98:I100"/>
    <mergeCell ref="J98:J100"/>
    <mergeCell ref="K98:K100"/>
    <mergeCell ref="J94:J97"/>
    <mergeCell ref="L98:L100"/>
    <mergeCell ref="M98:M100"/>
    <mergeCell ref="P98:P100"/>
    <mergeCell ref="Q98:Q100"/>
    <mergeCell ref="C91:C93"/>
    <mergeCell ref="D91:D93"/>
    <mergeCell ref="E91:E93"/>
    <mergeCell ref="F91:F93"/>
    <mergeCell ref="G91:G93"/>
    <mergeCell ref="H91:H93"/>
    <mergeCell ref="I91:I93"/>
    <mergeCell ref="J91:J93"/>
    <mergeCell ref="K91:K93"/>
    <mergeCell ref="L91:L93"/>
    <mergeCell ref="M91:M93"/>
    <mergeCell ref="P91:P93"/>
    <mergeCell ref="Q91:Q93"/>
    <mergeCell ref="K94:K97"/>
    <mergeCell ref="L94:L97"/>
    <mergeCell ref="M94:M97"/>
    <mergeCell ref="P94:P97"/>
    <mergeCell ref="Q94:Q97"/>
    <mergeCell ref="Q75:Q80"/>
    <mergeCell ref="K81:K83"/>
    <mergeCell ref="L81:L83"/>
    <mergeCell ref="M81:M83"/>
    <mergeCell ref="P81:P83"/>
    <mergeCell ref="Q81:Q83"/>
    <mergeCell ref="B84:B90"/>
    <mergeCell ref="C84:C90"/>
    <mergeCell ref="D84:D90"/>
    <mergeCell ref="E84:E90"/>
    <mergeCell ref="F84:F90"/>
    <mergeCell ref="G84:G90"/>
    <mergeCell ref="H84:H90"/>
    <mergeCell ref="I84:I90"/>
    <mergeCell ref="J84:J90"/>
    <mergeCell ref="K84:K90"/>
    <mergeCell ref="L84:L90"/>
    <mergeCell ref="M84:M90"/>
    <mergeCell ref="P84:P90"/>
    <mergeCell ref="Q84:Q90"/>
    <mergeCell ref="B81:B83"/>
    <mergeCell ref="C81:C83"/>
    <mergeCell ref="D81:D83"/>
    <mergeCell ref="E81:E83"/>
    <mergeCell ref="B7:Q7"/>
    <mergeCell ref="B32:E32"/>
    <mergeCell ref="F32:H32"/>
    <mergeCell ref="B33:E33"/>
    <mergeCell ref="F33:H33"/>
    <mergeCell ref="B36:E36"/>
    <mergeCell ref="F36:H36"/>
    <mergeCell ref="G81:G83"/>
    <mergeCell ref="H81:H83"/>
    <mergeCell ref="I81:I83"/>
    <mergeCell ref="J81:J83"/>
    <mergeCell ref="Q72:Q74"/>
    <mergeCell ref="P72:P74"/>
    <mergeCell ref="B75:B80"/>
    <mergeCell ref="C75:C80"/>
    <mergeCell ref="D75:D80"/>
    <mergeCell ref="E75:E80"/>
    <mergeCell ref="F75:F80"/>
    <mergeCell ref="G75:G80"/>
    <mergeCell ref="H75:H80"/>
    <mergeCell ref="I75:I80"/>
    <mergeCell ref="J75:J80"/>
    <mergeCell ref="K75:K80"/>
    <mergeCell ref="L75:L80"/>
    <mergeCell ref="B21:B22"/>
    <mergeCell ref="C21:D22"/>
    <mergeCell ref="E21:G22"/>
    <mergeCell ref="H22:J22"/>
    <mergeCell ref="C19:D20"/>
    <mergeCell ref="E19:G20"/>
    <mergeCell ref="H20:J20"/>
    <mergeCell ref="K20:M20"/>
    <mergeCell ref="K22:M22"/>
    <mergeCell ref="B17:B18"/>
    <mergeCell ref="C17:D18"/>
    <mergeCell ref="E17:G18"/>
    <mergeCell ref="H18:J18"/>
    <mergeCell ref="K18:M18"/>
    <mergeCell ref="B19:B20"/>
    <mergeCell ref="K10:N10"/>
    <mergeCell ref="K11:M11"/>
    <mergeCell ref="B10:B11"/>
    <mergeCell ref="C10:D11"/>
    <mergeCell ref="E10:G11"/>
    <mergeCell ref="H10:J11"/>
    <mergeCell ref="C12:D12"/>
    <mergeCell ref="E12:G12"/>
    <mergeCell ref="H12:J12"/>
    <mergeCell ref="C13:D14"/>
    <mergeCell ref="B13:B14"/>
    <mergeCell ref="E13:G14"/>
    <mergeCell ref="H14:J14"/>
    <mergeCell ref="K14:M14"/>
    <mergeCell ref="B15:B16"/>
    <mergeCell ref="H16:J16"/>
    <mergeCell ref="E15:G16"/>
    <mergeCell ref="C15:D16"/>
    <mergeCell ref="K16:M16"/>
    <mergeCell ref="C138:E138"/>
    <mergeCell ref="F138:I138"/>
    <mergeCell ref="J138:M138"/>
    <mergeCell ref="H52:H71"/>
    <mergeCell ref="I52:I71"/>
    <mergeCell ref="J52:J71"/>
    <mergeCell ref="K52:K71"/>
    <mergeCell ref="L52:L71"/>
    <mergeCell ref="C137:E137"/>
    <mergeCell ref="F137:I137"/>
    <mergeCell ref="J137:M137"/>
    <mergeCell ref="B136:E136"/>
    <mergeCell ref="B132:H132"/>
    <mergeCell ref="B26:E26"/>
    <mergeCell ref="F26:H26"/>
    <mergeCell ref="B27:E27"/>
    <mergeCell ref="F27:H27"/>
    <mergeCell ref="B28:E28"/>
    <mergeCell ref="B29:E29"/>
    <mergeCell ref="B30:E30"/>
    <mergeCell ref="B31:E31"/>
    <mergeCell ref="B34:E34"/>
    <mergeCell ref="B37:E37"/>
    <mergeCell ref="N52:N53"/>
    <mergeCell ref="N68:N69"/>
    <mergeCell ref="N70:N71"/>
    <mergeCell ref="M52:M71"/>
    <mergeCell ref="N54:N55"/>
    <mergeCell ref="N56:N57"/>
    <mergeCell ref="N58:N59"/>
    <mergeCell ref="C72:C74"/>
    <mergeCell ref="D72:D74"/>
    <mergeCell ref="E72:E74"/>
    <mergeCell ref="F72:F74"/>
    <mergeCell ref="G72:G74"/>
    <mergeCell ref="C152:M152"/>
    <mergeCell ref="C153:M153"/>
    <mergeCell ref="C154:M154"/>
    <mergeCell ref="C148:E148"/>
    <mergeCell ref="C149:E149"/>
    <mergeCell ref="F147:M147"/>
    <mergeCell ref="F148:M148"/>
    <mergeCell ref="F149:M149"/>
    <mergeCell ref="C143:E143"/>
    <mergeCell ref="F143:I143"/>
    <mergeCell ref="J143:M143"/>
    <mergeCell ref="C144:E144"/>
    <mergeCell ref="F144:I144"/>
    <mergeCell ref="J144:M144"/>
    <mergeCell ref="C147:E147"/>
    <mergeCell ref="B146:D146"/>
    <mergeCell ref="B151:G151"/>
    <mergeCell ref="C142:E142"/>
    <mergeCell ref="F142:I142"/>
    <mergeCell ref="J142:M142"/>
    <mergeCell ref="B141:F141"/>
    <mergeCell ref="C139:E139"/>
    <mergeCell ref="F139:I139"/>
    <mergeCell ref="J139:M139"/>
    <mergeCell ref="B72:B74"/>
    <mergeCell ref="H72:H74"/>
    <mergeCell ref="I72:I74"/>
    <mergeCell ref="J72:J74"/>
    <mergeCell ref="K72:K74"/>
    <mergeCell ref="L72:L74"/>
    <mergeCell ref="M72:M74"/>
    <mergeCell ref="M75:M80"/>
    <mergeCell ref="J107:J113"/>
    <mergeCell ref="B114:B115"/>
    <mergeCell ref="C114:C115"/>
    <mergeCell ref="D114:D115"/>
    <mergeCell ref="E114:E115"/>
    <mergeCell ref="F114:F115"/>
    <mergeCell ref="G114:G115"/>
    <mergeCell ref="H114:H115"/>
    <mergeCell ref="I114:I115"/>
    <mergeCell ref="P75:P80"/>
    <mergeCell ref="F81:F83"/>
    <mergeCell ref="B91:B93"/>
    <mergeCell ref="N64:N65"/>
    <mergeCell ref="N66:N67"/>
    <mergeCell ref="P52:P71"/>
    <mergeCell ref="Q52:Q71"/>
    <mergeCell ref="B2:Q2"/>
    <mergeCell ref="B3:Q3"/>
    <mergeCell ref="B9:H9"/>
    <mergeCell ref="B5:Q5"/>
    <mergeCell ref="B48:B50"/>
    <mergeCell ref="C48:C50"/>
    <mergeCell ref="D48:D50"/>
    <mergeCell ref="E48:E50"/>
    <mergeCell ref="F48:F50"/>
    <mergeCell ref="G48:G50"/>
    <mergeCell ref="B52:B71"/>
    <mergeCell ref="C52:C71"/>
    <mergeCell ref="D52:D71"/>
    <mergeCell ref="E52:E71"/>
    <mergeCell ref="G52:G71"/>
    <mergeCell ref="F52:F71"/>
    <mergeCell ref="B43:E43"/>
    <mergeCell ref="N132:Q132"/>
    <mergeCell ref="K12:M12"/>
    <mergeCell ref="H13:J13"/>
    <mergeCell ref="H15:J15"/>
    <mergeCell ref="H17:J17"/>
    <mergeCell ref="H19:J19"/>
    <mergeCell ref="H21:J21"/>
    <mergeCell ref="K13:M13"/>
    <mergeCell ref="K15:M15"/>
    <mergeCell ref="K17:M17"/>
    <mergeCell ref="K19:M19"/>
    <mergeCell ref="K21:M21"/>
    <mergeCell ref="N60:N61"/>
    <mergeCell ref="N62:N63"/>
    <mergeCell ref="P48:P50"/>
    <mergeCell ref="Q48:Q50"/>
    <mergeCell ref="M49:M50"/>
    <mergeCell ref="H48:H50"/>
    <mergeCell ref="I49:I50"/>
    <mergeCell ref="I48:M48"/>
    <mergeCell ref="J49:L49"/>
    <mergeCell ref="N48:O48"/>
    <mergeCell ref="N49:N50"/>
    <mergeCell ref="O49:O50"/>
    <mergeCell ref="F37:H37"/>
    <mergeCell ref="B25:G25"/>
    <mergeCell ref="B47:H47"/>
    <mergeCell ref="B44:E44"/>
    <mergeCell ref="B45:E45"/>
    <mergeCell ref="F30:H30"/>
    <mergeCell ref="F31:H31"/>
    <mergeCell ref="F34:H34"/>
    <mergeCell ref="F35:H35"/>
    <mergeCell ref="F38:H38"/>
    <mergeCell ref="F39:H39"/>
    <mergeCell ref="F40:H40"/>
    <mergeCell ref="F41:H41"/>
    <mergeCell ref="F42:H42"/>
    <mergeCell ref="F43:H43"/>
    <mergeCell ref="F44:H44"/>
    <mergeCell ref="F45:H45"/>
    <mergeCell ref="B35:E35"/>
    <mergeCell ref="B38:E38"/>
    <mergeCell ref="B39:E39"/>
    <mergeCell ref="B40:E40"/>
    <mergeCell ref="B41:E41"/>
    <mergeCell ref="F28:H28"/>
    <mergeCell ref="F29:H29"/>
    <mergeCell ref="B42:E42"/>
    <mergeCell ref="B107:B113"/>
    <mergeCell ref="C107:C113"/>
    <mergeCell ref="D107:D113"/>
    <mergeCell ref="E107:E113"/>
    <mergeCell ref="F107:F113"/>
    <mergeCell ref="G107:G113"/>
    <mergeCell ref="H107:H113"/>
    <mergeCell ref="I107:I113"/>
    <mergeCell ref="B94:B97"/>
    <mergeCell ref="C94:C97"/>
    <mergeCell ref="D94:D97"/>
    <mergeCell ref="E94:E97"/>
    <mergeCell ref="F94:F97"/>
    <mergeCell ref="G94:G97"/>
    <mergeCell ref="H94:H97"/>
    <mergeCell ref="I94:I97"/>
    <mergeCell ref="J114:J115"/>
    <mergeCell ref="G116:G120"/>
    <mergeCell ref="H116:H120"/>
    <mergeCell ref="I116:I120"/>
    <mergeCell ref="J116:J120"/>
    <mergeCell ref="K107:K113"/>
    <mergeCell ref="L107:L113"/>
    <mergeCell ref="M107:M113"/>
    <mergeCell ref="P107:P113"/>
    <mergeCell ref="Q107:Q113"/>
    <mergeCell ref="K114:K115"/>
    <mergeCell ref="L114:L115"/>
    <mergeCell ref="M114:M115"/>
    <mergeCell ref="P114:P115"/>
    <mergeCell ref="Q114:Q115"/>
    <mergeCell ref="K116:K120"/>
    <mergeCell ref="L116:L120"/>
    <mergeCell ref="M116:M120"/>
    <mergeCell ref="P116:P120"/>
    <mergeCell ref="Q116:Q120"/>
    <mergeCell ref="K121:K126"/>
    <mergeCell ref="L121:L126"/>
    <mergeCell ref="M121:M126"/>
    <mergeCell ref="P121:P126"/>
    <mergeCell ref="Q121:Q126"/>
    <mergeCell ref="B116:B120"/>
    <mergeCell ref="C116:C120"/>
    <mergeCell ref="D116:D120"/>
    <mergeCell ref="E116:E120"/>
    <mergeCell ref="F116:F120"/>
    <mergeCell ref="B121:B126"/>
    <mergeCell ref="C121:C126"/>
    <mergeCell ref="D121:D126"/>
    <mergeCell ref="E121:E126"/>
    <mergeCell ref="F121:F126"/>
    <mergeCell ref="G121:G126"/>
    <mergeCell ref="H121:H126"/>
    <mergeCell ref="I121:I126"/>
    <mergeCell ref="J121:J126"/>
    <mergeCell ref="K127:K131"/>
    <mergeCell ref="L127:L131"/>
    <mergeCell ref="M127:M131"/>
    <mergeCell ref="P127:P131"/>
    <mergeCell ref="Q127:Q131"/>
    <mergeCell ref="B127:B131"/>
    <mergeCell ref="C127:C131"/>
    <mergeCell ref="D127:D131"/>
    <mergeCell ref="E127:E131"/>
    <mergeCell ref="F127:F131"/>
    <mergeCell ref="G127:G131"/>
    <mergeCell ref="H127:H131"/>
    <mergeCell ref="I127:I131"/>
    <mergeCell ref="J127:J131"/>
  </mergeCells>
  <phoneticPr fontId="6" type="noConversion"/>
  <printOptions horizontalCentered="1"/>
  <pageMargins left="0.31496062992125984" right="0.11811023622047244" top="0.74803149606299213" bottom="0.15748031496062992" header="0.31496062992125984" footer="0.11811023622047244"/>
  <pageSetup paperSize="9" scale="50" fitToHeight="0" orientation="landscape"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T95"/>
  <sheetViews>
    <sheetView topLeftCell="A41" zoomScaleNormal="100" workbookViewId="0">
      <selection activeCell="E59" sqref="E59:E62"/>
    </sheetView>
  </sheetViews>
  <sheetFormatPr defaultRowHeight="15" x14ac:dyDescent="0.25"/>
  <cols>
    <col min="2" max="2" width="17.7109375" customWidth="1"/>
    <col min="3" max="3" width="12.85546875" customWidth="1"/>
    <col min="4" max="4" width="19.7109375" customWidth="1"/>
    <col min="5" max="5" width="18.42578125" customWidth="1"/>
    <col min="6" max="6" width="10.5703125" customWidth="1"/>
    <col min="7" max="7" width="19.140625" customWidth="1"/>
    <col min="8" max="8" width="13.5703125" customWidth="1"/>
    <col min="9" max="9" width="15.7109375" customWidth="1"/>
    <col min="10" max="10" width="10.7109375" customWidth="1"/>
    <col min="11" max="12" width="14.7109375" customWidth="1"/>
    <col min="13" max="13" width="13.28515625" customWidth="1"/>
    <col min="14" max="14" width="44.7109375" customWidth="1"/>
    <col min="15" max="15" width="12.42578125" customWidth="1"/>
    <col min="16" max="17" width="14.28515625" customWidth="1"/>
    <col min="20" max="20" width="27.42578125" customWidth="1"/>
  </cols>
  <sheetData>
    <row r="2" spans="2:17" ht="15.75" x14ac:dyDescent="0.25">
      <c r="B2" s="141" t="s">
        <v>330</v>
      </c>
      <c r="C2" s="141"/>
      <c r="D2" s="141"/>
      <c r="E2" s="141"/>
      <c r="F2" s="141"/>
      <c r="G2" s="141"/>
      <c r="H2" s="141"/>
      <c r="I2" s="141"/>
      <c r="J2" s="141"/>
      <c r="K2" s="141"/>
      <c r="L2" s="141"/>
      <c r="M2" s="141"/>
      <c r="N2" s="141"/>
      <c r="O2" s="141"/>
      <c r="P2" s="141"/>
      <c r="Q2" s="141"/>
    </row>
    <row r="3" spans="2:17" ht="15.75" x14ac:dyDescent="0.25">
      <c r="B3" s="6"/>
      <c r="C3" s="6"/>
      <c r="D3" s="6"/>
      <c r="E3" s="6"/>
      <c r="F3" s="6"/>
      <c r="G3" s="6"/>
      <c r="H3" s="6"/>
      <c r="I3" s="6"/>
      <c r="J3" s="6"/>
      <c r="K3" s="6"/>
      <c r="L3" s="6"/>
      <c r="M3" s="6"/>
      <c r="N3" s="6"/>
      <c r="O3" s="6"/>
      <c r="P3" s="6"/>
      <c r="Q3" s="6"/>
    </row>
    <row r="4" spans="2:17" ht="15.75" x14ac:dyDescent="0.25">
      <c r="B4" s="141" t="s">
        <v>331</v>
      </c>
      <c r="C4" s="141"/>
      <c r="D4" s="141"/>
      <c r="E4" s="141"/>
      <c r="F4" s="141"/>
      <c r="G4" s="141"/>
      <c r="H4" s="141"/>
      <c r="I4" s="141"/>
      <c r="J4" s="141"/>
      <c r="K4" s="141"/>
      <c r="L4" s="141"/>
      <c r="M4" s="141"/>
      <c r="N4" s="141"/>
      <c r="O4" s="141"/>
      <c r="P4" s="141"/>
      <c r="Q4" s="141"/>
    </row>
    <row r="5" spans="2:17" ht="15.75" x14ac:dyDescent="0.25">
      <c r="B5" s="6"/>
      <c r="C5" s="6"/>
      <c r="D5" s="6"/>
      <c r="E5" s="6"/>
      <c r="F5" s="6"/>
      <c r="G5" s="6"/>
      <c r="H5" s="6"/>
      <c r="I5" s="6"/>
      <c r="J5" s="6"/>
      <c r="K5" s="6"/>
      <c r="L5" s="6"/>
      <c r="M5" s="6"/>
      <c r="N5" s="6"/>
      <c r="O5" s="6"/>
      <c r="P5" s="6"/>
      <c r="Q5" s="6"/>
    </row>
    <row r="6" spans="2:17" ht="15.75" x14ac:dyDescent="0.25">
      <c r="B6" s="121" t="s">
        <v>58</v>
      </c>
      <c r="C6" s="121"/>
      <c r="D6" s="121"/>
      <c r="E6" s="121"/>
      <c r="F6" s="121"/>
      <c r="G6" s="121"/>
      <c r="H6" s="121"/>
      <c r="I6" s="7"/>
      <c r="J6" s="7"/>
      <c r="K6" s="7"/>
      <c r="L6" s="7"/>
      <c r="M6" s="7"/>
      <c r="N6" s="7"/>
      <c r="O6" s="7"/>
      <c r="P6" s="7"/>
      <c r="Q6" s="7"/>
    </row>
    <row r="7" spans="2:17" ht="15.75" x14ac:dyDescent="0.25">
      <c r="B7" s="123" t="s">
        <v>3</v>
      </c>
      <c r="C7" s="123" t="s">
        <v>59</v>
      </c>
      <c r="D7" s="123"/>
      <c r="E7" s="122" t="s">
        <v>60</v>
      </c>
      <c r="F7" s="122"/>
      <c r="G7" s="122"/>
      <c r="H7" s="122" t="s">
        <v>61</v>
      </c>
      <c r="I7" s="122"/>
      <c r="J7" s="122"/>
      <c r="K7" s="123" t="s">
        <v>62</v>
      </c>
      <c r="L7" s="123"/>
      <c r="M7" s="123"/>
      <c r="N7" s="123"/>
    </row>
    <row r="8" spans="2:17" ht="31.5" x14ac:dyDescent="0.25">
      <c r="B8" s="123"/>
      <c r="C8" s="123"/>
      <c r="D8" s="123"/>
      <c r="E8" s="122"/>
      <c r="F8" s="122"/>
      <c r="G8" s="122"/>
      <c r="H8" s="122"/>
      <c r="I8" s="122"/>
      <c r="J8" s="122"/>
      <c r="K8" s="122" t="s">
        <v>63</v>
      </c>
      <c r="L8" s="122"/>
      <c r="M8" s="122"/>
      <c r="N8" s="3" t="s">
        <v>64</v>
      </c>
      <c r="O8" s="1"/>
      <c r="P8" s="1"/>
      <c r="Q8" s="1"/>
    </row>
    <row r="9" spans="2:17" ht="15.75" x14ac:dyDescent="0.25">
      <c r="B9" s="4">
        <v>1</v>
      </c>
      <c r="C9" s="156">
        <v>2</v>
      </c>
      <c r="D9" s="156"/>
      <c r="E9" s="156">
        <v>3</v>
      </c>
      <c r="F9" s="156"/>
      <c r="G9" s="156"/>
      <c r="H9" s="156">
        <v>4</v>
      </c>
      <c r="I9" s="156"/>
      <c r="J9" s="156"/>
      <c r="K9" s="156">
        <v>5</v>
      </c>
      <c r="L9" s="156"/>
      <c r="M9" s="156"/>
      <c r="N9" s="4">
        <v>6</v>
      </c>
    </row>
    <row r="10" spans="2:17" ht="15.75" x14ac:dyDescent="0.25">
      <c r="B10" s="192" t="s">
        <v>15</v>
      </c>
      <c r="C10" s="194" t="s">
        <v>332</v>
      </c>
      <c r="D10" s="195"/>
      <c r="E10" s="198" t="s">
        <v>333</v>
      </c>
      <c r="F10" s="199"/>
      <c r="G10" s="200"/>
      <c r="H10" s="157">
        <v>0</v>
      </c>
      <c r="I10" s="158"/>
      <c r="J10" s="158"/>
      <c r="K10" s="157">
        <v>77</v>
      </c>
      <c r="L10" s="158"/>
      <c r="M10" s="158"/>
      <c r="N10" s="13">
        <f>O43</f>
        <v>79</v>
      </c>
    </row>
    <row r="11" spans="2:17" ht="15.75" x14ac:dyDescent="0.25">
      <c r="B11" s="193"/>
      <c r="C11" s="196"/>
      <c r="D11" s="197"/>
      <c r="E11" s="201"/>
      <c r="F11" s="202"/>
      <c r="G11" s="203"/>
      <c r="H11" s="187" t="s">
        <v>157</v>
      </c>
      <c r="I11" s="188"/>
      <c r="J11" s="189"/>
      <c r="K11" s="187" t="s">
        <v>18</v>
      </c>
      <c r="L11" s="188"/>
      <c r="M11" s="189"/>
      <c r="N11" s="11" t="s">
        <v>23</v>
      </c>
    </row>
    <row r="12" spans="2:17" ht="15.75" x14ac:dyDescent="0.25">
      <c r="B12" s="192" t="s">
        <v>48</v>
      </c>
      <c r="C12" s="194" t="s">
        <v>334</v>
      </c>
      <c r="D12" s="195"/>
      <c r="E12" s="198" t="s">
        <v>335</v>
      </c>
      <c r="F12" s="199"/>
      <c r="G12" s="200"/>
      <c r="H12" s="157">
        <v>0</v>
      </c>
      <c r="I12" s="158"/>
      <c r="J12" s="158"/>
      <c r="K12" s="157">
        <v>77</v>
      </c>
      <c r="L12" s="158"/>
      <c r="M12" s="158"/>
      <c r="N12" s="13">
        <f>O45</f>
        <v>80</v>
      </c>
    </row>
    <row r="13" spans="2:17" ht="15.75" x14ac:dyDescent="0.25">
      <c r="B13" s="193"/>
      <c r="C13" s="196"/>
      <c r="D13" s="197"/>
      <c r="E13" s="201"/>
      <c r="F13" s="202"/>
      <c r="G13" s="203"/>
      <c r="H13" s="187" t="s">
        <v>157</v>
      </c>
      <c r="I13" s="188"/>
      <c r="J13" s="189"/>
      <c r="K13" s="187" t="s">
        <v>18</v>
      </c>
      <c r="L13" s="188"/>
      <c r="M13" s="189"/>
      <c r="N13" s="11" t="s">
        <v>23</v>
      </c>
    </row>
    <row r="16" spans="2:17" ht="15.75" x14ac:dyDescent="0.25">
      <c r="B16" s="121" t="s">
        <v>72</v>
      </c>
      <c r="C16" s="121"/>
      <c r="D16" s="121"/>
      <c r="E16" s="121"/>
      <c r="F16" s="121"/>
      <c r="G16" s="121"/>
    </row>
    <row r="17" spans="2:8" ht="15.75" x14ac:dyDescent="0.25">
      <c r="B17" s="190" t="s">
        <v>73</v>
      </c>
      <c r="C17" s="190"/>
      <c r="D17" s="190"/>
      <c r="E17" s="190"/>
      <c r="F17" s="190" t="s">
        <v>74</v>
      </c>
      <c r="G17" s="190"/>
      <c r="H17" s="190"/>
    </row>
    <row r="18" spans="2:8" ht="15.75" x14ac:dyDescent="0.25">
      <c r="B18" s="191">
        <v>1</v>
      </c>
      <c r="C18" s="191"/>
      <c r="D18" s="191"/>
      <c r="E18" s="191"/>
      <c r="F18" s="191">
        <v>2</v>
      </c>
      <c r="G18" s="191"/>
      <c r="H18" s="191"/>
    </row>
    <row r="19" spans="2:8" ht="15.75" x14ac:dyDescent="0.25">
      <c r="B19" s="153" t="s">
        <v>75</v>
      </c>
      <c r="C19" s="153"/>
      <c r="D19" s="153"/>
      <c r="E19" s="153"/>
      <c r="F19" s="154">
        <f>SUM(F20,F22,F26,F30)</f>
        <v>2115755</v>
      </c>
      <c r="G19" s="221"/>
      <c r="H19" s="221"/>
    </row>
    <row r="20" spans="2:8" ht="15.75" x14ac:dyDescent="0.25">
      <c r="B20" s="153" t="s">
        <v>76</v>
      </c>
      <c r="C20" s="153"/>
      <c r="D20" s="153"/>
      <c r="E20" s="153"/>
      <c r="F20" s="223"/>
      <c r="G20" s="223"/>
      <c r="H20" s="223"/>
    </row>
    <row r="21" spans="2:8" ht="15.75" x14ac:dyDescent="0.25">
      <c r="B21" s="151"/>
      <c r="C21" s="151"/>
      <c r="D21" s="151"/>
      <c r="E21" s="151"/>
      <c r="F21" s="223"/>
      <c r="G21" s="222"/>
      <c r="H21" s="222"/>
    </row>
    <row r="22" spans="2:8" ht="33" customHeight="1" x14ac:dyDescent="0.25">
      <c r="B22" s="153" t="s">
        <v>336</v>
      </c>
      <c r="C22" s="153"/>
      <c r="D22" s="153"/>
      <c r="E22" s="153"/>
      <c r="F22" s="154">
        <f>F25</f>
        <v>0</v>
      </c>
      <c r="G22" s="221"/>
      <c r="H22" s="221"/>
    </row>
    <row r="23" spans="2:8" ht="15.75" x14ac:dyDescent="0.25">
      <c r="B23" s="151" t="s">
        <v>274</v>
      </c>
      <c r="C23" s="151"/>
      <c r="D23" s="151"/>
      <c r="E23" s="151"/>
      <c r="F23" s="152"/>
      <c r="G23" s="152"/>
      <c r="H23" s="152"/>
    </row>
    <row r="24" spans="2:8" ht="31.5" customHeight="1" x14ac:dyDescent="0.25">
      <c r="B24" s="151" t="s">
        <v>275</v>
      </c>
      <c r="C24" s="151"/>
      <c r="D24" s="151"/>
      <c r="E24" s="151"/>
      <c r="F24" s="152"/>
      <c r="G24" s="152"/>
      <c r="H24" s="152"/>
    </row>
    <row r="25" spans="2:8" ht="15.75" x14ac:dyDescent="0.25">
      <c r="B25" s="151" t="s">
        <v>77</v>
      </c>
      <c r="C25" s="151"/>
      <c r="D25" s="151"/>
      <c r="E25" s="151"/>
      <c r="F25" s="152"/>
      <c r="G25" s="222"/>
      <c r="H25" s="222"/>
    </row>
    <row r="26" spans="2:8" ht="15.75" x14ac:dyDescent="0.25">
      <c r="B26" s="153" t="s">
        <v>337</v>
      </c>
      <c r="C26" s="153"/>
      <c r="D26" s="153"/>
      <c r="E26" s="153"/>
      <c r="F26" s="154">
        <f>F29</f>
        <v>2115755</v>
      </c>
      <c r="G26" s="221"/>
      <c r="H26" s="221"/>
    </row>
    <row r="27" spans="2:8" ht="15.75" x14ac:dyDescent="0.25">
      <c r="B27" s="151" t="s">
        <v>276</v>
      </c>
      <c r="C27" s="151"/>
      <c r="D27" s="151"/>
      <c r="E27" s="151"/>
      <c r="F27" s="152"/>
      <c r="G27" s="152"/>
      <c r="H27" s="152"/>
    </row>
    <row r="28" spans="2:8" ht="31.5" customHeight="1" x14ac:dyDescent="0.25">
      <c r="B28" s="151" t="s">
        <v>277</v>
      </c>
      <c r="C28" s="151"/>
      <c r="D28" s="151"/>
      <c r="E28" s="151"/>
      <c r="F28" s="152"/>
      <c r="G28" s="152"/>
      <c r="H28" s="152"/>
    </row>
    <row r="29" spans="2:8" ht="15.75" x14ac:dyDescent="0.25">
      <c r="B29" s="151" t="s">
        <v>78</v>
      </c>
      <c r="C29" s="151"/>
      <c r="D29" s="151"/>
      <c r="E29" s="151"/>
      <c r="F29" s="152">
        <f>L75</f>
        <v>2115755</v>
      </c>
      <c r="G29" s="222"/>
      <c r="H29" s="222"/>
    </row>
    <row r="30" spans="2:8" ht="15.75" x14ac:dyDescent="0.25">
      <c r="B30" s="153" t="s">
        <v>278</v>
      </c>
      <c r="C30" s="153"/>
      <c r="D30" s="153"/>
      <c r="E30" s="153"/>
      <c r="F30" s="224"/>
      <c r="G30" s="224"/>
      <c r="H30" s="224"/>
    </row>
    <row r="31" spans="2:8" ht="15.75" x14ac:dyDescent="0.25">
      <c r="B31" s="151"/>
      <c r="C31" s="151"/>
      <c r="D31" s="151"/>
      <c r="E31" s="151"/>
      <c r="F31" s="223"/>
      <c r="G31" s="223"/>
      <c r="H31" s="223"/>
    </row>
    <row r="32" spans="2:8" ht="15.75" x14ac:dyDescent="0.25">
      <c r="B32" s="153" t="s">
        <v>79</v>
      </c>
      <c r="C32" s="153"/>
      <c r="D32" s="153"/>
      <c r="E32" s="153"/>
      <c r="F32" s="154">
        <f>SUM(F33:H35)</f>
        <v>373368.53</v>
      </c>
      <c r="G32" s="221"/>
      <c r="H32" s="221"/>
    </row>
    <row r="33" spans="2:20" ht="15.75" x14ac:dyDescent="0.25">
      <c r="B33" s="151" t="s">
        <v>80</v>
      </c>
      <c r="C33" s="151"/>
      <c r="D33" s="151"/>
      <c r="E33" s="151"/>
      <c r="F33" s="152">
        <f>M75</f>
        <v>373368.53</v>
      </c>
      <c r="G33" s="222"/>
      <c r="H33" s="222"/>
    </row>
    <row r="34" spans="2:20" ht="15.75" x14ac:dyDescent="0.25">
      <c r="B34" s="151" t="s">
        <v>81</v>
      </c>
      <c r="C34" s="151"/>
      <c r="D34" s="151"/>
      <c r="E34" s="151"/>
      <c r="F34" s="223">
        <v>0</v>
      </c>
      <c r="G34" s="223"/>
      <c r="H34" s="223"/>
    </row>
    <row r="35" spans="2:20" ht="15.75" x14ac:dyDescent="0.25">
      <c r="B35" s="151" t="s">
        <v>82</v>
      </c>
      <c r="C35" s="151"/>
      <c r="D35" s="151"/>
      <c r="E35" s="151"/>
      <c r="F35" s="223">
        <v>0</v>
      </c>
      <c r="G35" s="223"/>
      <c r="H35" s="223"/>
    </row>
    <row r="36" spans="2:20" ht="15.75" x14ac:dyDescent="0.25">
      <c r="B36" s="153" t="s">
        <v>83</v>
      </c>
      <c r="C36" s="153"/>
      <c r="D36" s="153"/>
      <c r="E36" s="153"/>
      <c r="F36" s="154">
        <f>SUM(F19,F32)</f>
        <v>2489123.5300000003</v>
      </c>
      <c r="G36" s="221"/>
      <c r="H36" s="221"/>
    </row>
    <row r="38" spans="2:20" ht="15.75" x14ac:dyDescent="0.25">
      <c r="B38" s="121" t="s">
        <v>84</v>
      </c>
      <c r="C38" s="121"/>
      <c r="D38" s="121"/>
      <c r="E38" s="121"/>
      <c r="F38" s="121"/>
      <c r="G38" s="121"/>
      <c r="H38" s="121"/>
    </row>
    <row r="39" spans="2:20" ht="15.75" x14ac:dyDescent="0.25">
      <c r="B39" s="122" t="s">
        <v>85</v>
      </c>
      <c r="C39" s="122" t="s">
        <v>86</v>
      </c>
      <c r="D39" s="122" t="s">
        <v>87</v>
      </c>
      <c r="E39" s="122" t="s">
        <v>88</v>
      </c>
      <c r="F39" s="122" t="s">
        <v>89</v>
      </c>
      <c r="G39" s="122" t="s">
        <v>90</v>
      </c>
      <c r="H39" s="122" t="s">
        <v>91</v>
      </c>
      <c r="I39" s="122" t="s">
        <v>92</v>
      </c>
      <c r="J39" s="122"/>
      <c r="K39" s="122"/>
      <c r="L39" s="122"/>
      <c r="M39" s="122"/>
      <c r="N39" s="122" t="s">
        <v>6</v>
      </c>
      <c r="O39" s="122"/>
      <c r="P39" s="122" t="s">
        <v>93</v>
      </c>
      <c r="Q39" s="122" t="s">
        <v>94</v>
      </c>
    </row>
    <row r="40" spans="2:20" ht="15.75" x14ac:dyDescent="0.25">
      <c r="B40" s="122"/>
      <c r="C40" s="122"/>
      <c r="D40" s="122"/>
      <c r="E40" s="122"/>
      <c r="F40" s="122"/>
      <c r="G40" s="122"/>
      <c r="H40" s="122"/>
      <c r="I40" s="122" t="s">
        <v>45</v>
      </c>
      <c r="J40" s="122" t="s">
        <v>95</v>
      </c>
      <c r="K40" s="122"/>
      <c r="L40" s="122"/>
      <c r="M40" s="122" t="s">
        <v>96</v>
      </c>
      <c r="N40" s="122" t="s">
        <v>97</v>
      </c>
      <c r="O40" s="122" t="s">
        <v>98</v>
      </c>
      <c r="P40" s="122"/>
      <c r="Q40" s="122"/>
    </row>
    <row r="41" spans="2:20" ht="94.5" x14ac:dyDescent="0.25">
      <c r="B41" s="122"/>
      <c r="C41" s="122"/>
      <c r="D41" s="122"/>
      <c r="E41" s="122"/>
      <c r="F41" s="122"/>
      <c r="G41" s="122"/>
      <c r="H41" s="122"/>
      <c r="I41" s="122"/>
      <c r="J41" s="3" t="s">
        <v>99</v>
      </c>
      <c r="K41" s="3" t="s">
        <v>100</v>
      </c>
      <c r="L41" s="3" t="s">
        <v>101</v>
      </c>
      <c r="M41" s="122"/>
      <c r="N41" s="122"/>
      <c r="O41" s="122"/>
      <c r="P41" s="122"/>
      <c r="Q41" s="122"/>
    </row>
    <row r="42" spans="2:20" ht="15.75" x14ac:dyDescent="0.25">
      <c r="B42" s="4">
        <v>1</v>
      </c>
      <c r="C42" s="4">
        <v>2</v>
      </c>
      <c r="D42" s="4">
        <v>3</v>
      </c>
      <c r="E42" s="4">
        <v>4</v>
      </c>
      <c r="F42" s="4">
        <v>5</v>
      </c>
      <c r="G42" s="4">
        <v>6</v>
      </c>
      <c r="H42" s="4">
        <v>7</v>
      </c>
      <c r="I42" s="4">
        <v>8</v>
      </c>
      <c r="J42" s="4">
        <v>9</v>
      </c>
      <c r="K42" s="4">
        <v>10</v>
      </c>
      <c r="L42" s="4">
        <v>11</v>
      </c>
      <c r="M42" s="4">
        <v>12</v>
      </c>
      <c r="N42" s="4">
        <v>13</v>
      </c>
      <c r="O42" s="4">
        <v>14</v>
      </c>
      <c r="P42" s="4">
        <v>15</v>
      </c>
      <c r="Q42" s="4">
        <v>16</v>
      </c>
    </row>
    <row r="43" spans="2:20" ht="15.6" customHeight="1" x14ac:dyDescent="0.25">
      <c r="B43" s="225" t="s">
        <v>338</v>
      </c>
      <c r="C43" s="226" t="s">
        <v>102</v>
      </c>
      <c r="D43" s="133" t="s">
        <v>339</v>
      </c>
      <c r="E43" s="133" t="s">
        <v>590</v>
      </c>
      <c r="F43" s="226" t="s">
        <v>282</v>
      </c>
      <c r="G43" s="133" t="s">
        <v>283</v>
      </c>
      <c r="H43" s="226" t="s">
        <v>103</v>
      </c>
      <c r="I43" s="227">
        <f>I75</f>
        <v>2489123.5300000003</v>
      </c>
      <c r="J43" s="227">
        <f>J75</f>
        <v>0</v>
      </c>
      <c r="K43" s="227">
        <f>K75</f>
        <v>0</v>
      </c>
      <c r="L43" s="227">
        <f>L75</f>
        <v>2115755</v>
      </c>
      <c r="M43" s="227">
        <f>M75</f>
        <v>373368.53</v>
      </c>
      <c r="N43" s="133" t="s">
        <v>340</v>
      </c>
      <c r="O43" s="13">
        <v>79</v>
      </c>
      <c r="P43" s="158"/>
      <c r="Q43" s="146"/>
    </row>
    <row r="44" spans="2:20" ht="33.75" customHeight="1" x14ac:dyDescent="0.25">
      <c r="B44" s="225"/>
      <c r="C44" s="226"/>
      <c r="D44" s="133"/>
      <c r="E44" s="133"/>
      <c r="F44" s="226"/>
      <c r="G44" s="133"/>
      <c r="H44" s="226"/>
      <c r="I44" s="227"/>
      <c r="J44" s="227"/>
      <c r="K44" s="227"/>
      <c r="L44" s="227"/>
      <c r="M44" s="227"/>
      <c r="N44" s="133"/>
      <c r="O44" s="11" t="s">
        <v>23</v>
      </c>
      <c r="P44" s="161"/>
      <c r="Q44" s="147"/>
      <c r="S44" s="24"/>
      <c r="T44" s="23"/>
    </row>
    <row r="45" spans="2:20" ht="18.75" customHeight="1" x14ac:dyDescent="0.25">
      <c r="B45" s="225"/>
      <c r="C45" s="226"/>
      <c r="D45" s="133"/>
      <c r="E45" s="133"/>
      <c r="F45" s="226"/>
      <c r="G45" s="133"/>
      <c r="H45" s="226"/>
      <c r="I45" s="227"/>
      <c r="J45" s="227"/>
      <c r="K45" s="227"/>
      <c r="L45" s="227"/>
      <c r="M45" s="227"/>
      <c r="N45" s="133" t="s">
        <v>341</v>
      </c>
      <c r="O45" s="13">
        <v>80</v>
      </c>
      <c r="P45" s="161"/>
      <c r="Q45" s="147"/>
      <c r="S45" s="24"/>
    </row>
    <row r="46" spans="2:20" ht="30.75" customHeight="1" x14ac:dyDescent="0.25">
      <c r="B46" s="225"/>
      <c r="C46" s="226"/>
      <c r="D46" s="133"/>
      <c r="E46" s="133"/>
      <c r="F46" s="226"/>
      <c r="G46" s="133"/>
      <c r="H46" s="226"/>
      <c r="I46" s="227"/>
      <c r="J46" s="227"/>
      <c r="K46" s="227"/>
      <c r="L46" s="227"/>
      <c r="M46" s="227"/>
      <c r="N46" s="133"/>
      <c r="O46" s="11" t="s">
        <v>23</v>
      </c>
      <c r="P46" s="161"/>
      <c r="Q46" s="147"/>
    </row>
    <row r="47" spans="2:20" ht="18.75" customHeight="1" x14ac:dyDescent="0.25">
      <c r="B47" s="225"/>
      <c r="C47" s="226"/>
      <c r="D47" s="133"/>
      <c r="E47" s="133"/>
      <c r="F47" s="226"/>
      <c r="G47" s="133"/>
      <c r="H47" s="226"/>
      <c r="I47" s="227"/>
      <c r="J47" s="227"/>
      <c r="K47" s="227"/>
      <c r="L47" s="227"/>
      <c r="M47" s="227"/>
      <c r="N47" s="133" t="s">
        <v>342</v>
      </c>
      <c r="O47" s="13">
        <f>O53+O57+O61+O65+O69+O73</f>
        <v>12523</v>
      </c>
      <c r="P47" s="161"/>
      <c r="Q47" s="147"/>
      <c r="S47" s="24"/>
    </row>
    <row r="48" spans="2:20" ht="15.75" x14ac:dyDescent="0.25">
      <c r="B48" s="225"/>
      <c r="C48" s="226"/>
      <c r="D48" s="133"/>
      <c r="E48" s="133"/>
      <c r="F48" s="226"/>
      <c r="G48" s="133"/>
      <c r="H48" s="226"/>
      <c r="I48" s="227"/>
      <c r="J48" s="227"/>
      <c r="K48" s="227"/>
      <c r="L48" s="227"/>
      <c r="M48" s="227"/>
      <c r="N48" s="133"/>
      <c r="O48" s="11" t="s">
        <v>23</v>
      </c>
      <c r="P48" s="161"/>
      <c r="Q48" s="147"/>
    </row>
    <row r="49" spans="2:19" ht="18.75" customHeight="1" x14ac:dyDescent="0.25">
      <c r="B49" s="225"/>
      <c r="C49" s="226"/>
      <c r="D49" s="133"/>
      <c r="E49" s="133"/>
      <c r="F49" s="226"/>
      <c r="G49" s="133"/>
      <c r="H49" s="226"/>
      <c r="I49" s="227"/>
      <c r="J49" s="227"/>
      <c r="K49" s="227"/>
      <c r="L49" s="227"/>
      <c r="M49" s="227"/>
      <c r="N49" s="133" t="s">
        <v>343</v>
      </c>
      <c r="O49" s="13">
        <f>O54+O58+O62+O66+O70+O74</f>
        <v>6</v>
      </c>
      <c r="P49" s="161"/>
      <c r="Q49" s="147"/>
      <c r="S49" s="24"/>
    </row>
    <row r="50" spans="2:19" ht="48" customHeight="1" x14ac:dyDescent="0.25">
      <c r="B50" s="225"/>
      <c r="C50" s="226"/>
      <c r="D50" s="133"/>
      <c r="E50" s="133"/>
      <c r="F50" s="226"/>
      <c r="G50" s="133"/>
      <c r="H50" s="226"/>
      <c r="I50" s="227"/>
      <c r="J50" s="227"/>
      <c r="K50" s="227"/>
      <c r="L50" s="227"/>
      <c r="M50" s="227"/>
      <c r="N50" s="133"/>
      <c r="O50" s="11" t="s">
        <v>23</v>
      </c>
      <c r="P50" s="162"/>
      <c r="Q50" s="148"/>
    </row>
    <row r="51" spans="2:19" ht="47.25" x14ac:dyDescent="0.25">
      <c r="B51" s="119" t="s">
        <v>344</v>
      </c>
      <c r="C51" s="216"/>
      <c r="D51" s="119" t="s">
        <v>589</v>
      </c>
      <c r="E51" s="146" t="s">
        <v>16</v>
      </c>
      <c r="F51" s="216"/>
      <c r="G51" s="119" t="s">
        <v>283</v>
      </c>
      <c r="H51" s="216"/>
      <c r="I51" s="211">
        <f>SUM(J51:M54)</f>
        <v>300000</v>
      </c>
      <c r="J51" s="220">
        <v>0</v>
      </c>
      <c r="K51" s="142">
        <v>0</v>
      </c>
      <c r="L51" s="142">
        <v>255000</v>
      </c>
      <c r="M51" s="142">
        <v>45000</v>
      </c>
      <c r="N51" s="26" t="s">
        <v>340</v>
      </c>
      <c r="O51" s="12">
        <v>80</v>
      </c>
      <c r="P51" s="146" t="s">
        <v>297</v>
      </c>
      <c r="Q51" s="146" t="s">
        <v>345</v>
      </c>
    </row>
    <row r="52" spans="2:19" ht="47.25" x14ac:dyDescent="0.25">
      <c r="B52" s="126"/>
      <c r="C52" s="206"/>
      <c r="D52" s="126"/>
      <c r="E52" s="147"/>
      <c r="F52" s="206"/>
      <c r="G52" s="126"/>
      <c r="H52" s="206"/>
      <c r="I52" s="212"/>
      <c r="J52" s="214"/>
      <c r="K52" s="208"/>
      <c r="L52" s="208"/>
      <c r="M52" s="208"/>
      <c r="N52" s="49" t="s">
        <v>341</v>
      </c>
      <c r="O52" s="48">
        <v>80</v>
      </c>
      <c r="P52" s="147"/>
      <c r="Q52" s="147"/>
    </row>
    <row r="53" spans="2:19" ht="31.5" x14ac:dyDescent="0.25">
      <c r="B53" s="126"/>
      <c r="C53" s="206"/>
      <c r="D53" s="126"/>
      <c r="E53" s="147"/>
      <c r="F53" s="206"/>
      <c r="G53" s="126"/>
      <c r="H53" s="206"/>
      <c r="I53" s="212"/>
      <c r="J53" s="214"/>
      <c r="K53" s="208"/>
      <c r="L53" s="208"/>
      <c r="M53" s="208"/>
      <c r="N53" s="49" t="s">
        <v>342</v>
      </c>
      <c r="O53" s="63" t="s">
        <v>346</v>
      </c>
      <c r="P53" s="147"/>
      <c r="Q53" s="147"/>
    </row>
    <row r="54" spans="2:19" ht="63" x14ac:dyDescent="0.25">
      <c r="B54" s="139"/>
      <c r="C54" s="207"/>
      <c r="D54" s="139"/>
      <c r="E54" s="148"/>
      <c r="F54" s="207"/>
      <c r="G54" s="139"/>
      <c r="H54" s="207"/>
      <c r="I54" s="213"/>
      <c r="J54" s="215"/>
      <c r="K54" s="143"/>
      <c r="L54" s="143"/>
      <c r="M54" s="143"/>
      <c r="N54" s="49" t="s">
        <v>347</v>
      </c>
      <c r="O54" s="63">
        <v>1</v>
      </c>
      <c r="P54" s="148"/>
      <c r="Q54" s="148"/>
    </row>
    <row r="55" spans="2:19" ht="47.25" x14ac:dyDescent="0.25">
      <c r="B55" s="119" t="s">
        <v>348</v>
      </c>
      <c r="C55" s="216"/>
      <c r="D55" s="119" t="s">
        <v>527</v>
      </c>
      <c r="E55" s="127" t="s">
        <v>16</v>
      </c>
      <c r="F55" s="127"/>
      <c r="G55" s="119" t="s">
        <v>283</v>
      </c>
      <c r="H55" s="127"/>
      <c r="I55" s="217">
        <f>SUM(J55:M58)</f>
        <v>235300</v>
      </c>
      <c r="J55" s="220">
        <v>0</v>
      </c>
      <c r="K55" s="142">
        <v>0</v>
      </c>
      <c r="L55" s="142">
        <v>200005</v>
      </c>
      <c r="M55" s="142">
        <v>35295</v>
      </c>
      <c r="N55" s="26" t="s">
        <v>340</v>
      </c>
      <c r="O55" s="64" t="s">
        <v>176</v>
      </c>
      <c r="P55" s="146" t="s">
        <v>305</v>
      </c>
      <c r="Q55" s="146" t="s">
        <v>382</v>
      </c>
    </row>
    <row r="56" spans="2:19" ht="47.25" x14ac:dyDescent="0.25">
      <c r="B56" s="126"/>
      <c r="C56" s="206"/>
      <c r="D56" s="126"/>
      <c r="E56" s="209"/>
      <c r="F56" s="209"/>
      <c r="G56" s="126"/>
      <c r="H56" s="209"/>
      <c r="I56" s="218"/>
      <c r="J56" s="214"/>
      <c r="K56" s="208"/>
      <c r="L56" s="208"/>
      <c r="M56" s="208"/>
      <c r="N56" s="49" t="s">
        <v>341</v>
      </c>
      <c r="O56" s="11" t="s">
        <v>176</v>
      </c>
      <c r="P56" s="147"/>
      <c r="Q56" s="147"/>
    </row>
    <row r="57" spans="2:19" ht="31.5" x14ac:dyDescent="0.25">
      <c r="B57" s="126"/>
      <c r="C57" s="206"/>
      <c r="D57" s="126"/>
      <c r="E57" s="209"/>
      <c r="F57" s="209"/>
      <c r="G57" s="126"/>
      <c r="H57" s="209"/>
      <c r="I57" s="218"/>
      <c r="J57" s="214"/>
      <c r="K57" s="208"/>
      <c r="L57" s="208"/>
      <c r="M57" s="208"/>
      <c r="N57" s="49" t="s">
        <v>342</v>
      </c>
      <c r="O57" s="11" t="s">
        <v>351</v>
      </c>
      <c r="P57" s="147"/>
      <c r="Q57" s="147"/>
    </row>
    <row r="58" spans="2:19" ht="63" x14ac:dyDescent="0.25">
      <c r="B58" s="139"/>
      <c r="C58" s="207"/>
      <c r="D58" s="139"/>
      <c r="E58" s="210"/>
      <c r="F58" s="210"/>
      <c r="G58" s="139"/>
      <c r="H58" s="210"/>
      <c r="I58" s="219"/>
      <c r="J58" s="215"/>
      <c r="K58" s="143"/>
      <c r="L58" s="143"/>
      <c r="M58" s="143"/>
      <c r="N58" s="49" t="s">
        <v>347</v>
      </c>
      <c r="O58" s="11" t="s">
        <v>352</v>
      </c>
      <c r="P58" s="148"/>
      <c r="Q58" s="148"/>
    </row>
    <row r="59" spans="2:19" ht="47.25" x14ac:dyDescent="0.25">
      <c r="B59" s="119" t="s">
        <v>353</v>
      </c>
      <c r="C59" s="216"/>
      <c r="D59" s="119" t="s">
        <v>354</v>
      </c>
      <c r="E59" s="119" t="s">
        <v>309</v>
      </c>
      <c r="F59" s="216"/>
      <c r="G59" s="119" t="s">
        <v>283</v>
      </c>
      <c r="H59" s="216"/>
      <c r="I59" s="211">
        <f>SUM(J59:M62)</f>
        <v>588235.30000000005</v>
      </c>
      <c r="J59" s="220">
        <v>0</v>
      </c>
      <c r="K59" s="142">
        <v>0</v>
      </c>
      <c r="L59" s="142">
        <v>500000</v>
      </c>
      <c r="M59" s="142">
        <v>88235.3</v>
      </c>
      <c r="N59" s="26" t="s">
        <v>340</v>
      </c>
      <c r="O59" s="64" t="s">
        <v>176</v>
      </c>
      <c r="P59" s="146" t="s">
        <v>295</v>
      </c>
      <c r="Q59" s="146" t="s">
        <v>301</v>
      </c>
    </row>
    <row r="60" spans="2:19" ht="47.25" x14ac:dyDescent="0.25">
      <c r="B60" s="126"/>
      <c r="C60" s="206"/>
      <c r="D60" s="126"/>
      <c r="E60" s="126"/>
      <c r="F60" s="206"/>
      <c r="G60" s="126"/>
      <c r="H60" s="206"/>
      <c r="I60" s="212"/>
      <c r="J60" s="214"/>
      <c r="K60" s="208"/>
      <c r="L60" s="208"/>
      <c r="M60" s="208"/>
      <c r="N60" s="49" t="s">
        <v>341</v>
      </c>
      <c r="O60" s="11" t="s">
        <v>176</v>
      </c>
      <c r="P60" s="147"/>
      <c r="Q60" s="147"/>
    </row>
    <row r="61" spans="2:19" ht="31.5" x14ac:dyDescent="0.25">
      <c r="B61" s="126"/>
      <c r="C61" s="206"/>
      <c r="D61" s="126"/>
      <c r="E61" s="126"/>
      <c r="F61" s="206"/>
      <c r="G61" s="126"/>
      <c r="H61" s="206"/>
      <c r="I61" s="212"/>
      <c r="J61" s="214"/>
      <c r="K61" s="208"/>
      <c r="L61" s="208"/>
      <c r="M61" s="208"/>
      <c r="N61" s="49" t="s">
        <v>342</v>
      </c>
      <c r="O61" s="63" t="s">
        <v>355</v>
      </c>
      <c r="P61" s="147"/>
      <c r="Q61" s="147"/>
    </row>
    <row r="62" spans="2:19" ht="63" x14ac:dyDescent="0.25">
      <c r="B62" s="139"/>
      <c r="C62" s="207"/>
      <c r="D62" s="139"/>
      <c r="E62" s="139"/>
      <c r="F62" s="207"/>
      <c r="G62" s="139"/>
      <c r="H62" s="207"/>
      <c r="I62" s="213"/>
      <c r="J62" s="215"/>
      <c r="K62" s="143"/>
      <c r="L62" s="143"/>
      <c r="M62" s="143"/>
      <c r="N62" s="49" t="s">
        <v>347</v>
      </c>
      <c r="O62" s="11" t="s">
        <v>352</v>
      </c>
      <c r="P62" s="148"/>
      <c r="Q62" s="148"/>
    </row>
    <row r="63" spans="2:19" ht="47.25" x14ac:dyDescent="0.25">
      <c r="B63" s="126" t="s">
        <v>356</v>
      </c>
      <c r="C63" s="206"/>
      <c r="D63" s="126" t="s">
        <v>357</v>
      </c>
      <c r="E63" s="209" t="s">
        <v>16</v>
      </c>
      <c r="F63" s="206"/>
      <c r="G63" s="119" t="s">
        <v>283</v>
      </c>
      <c r="H63" s="206"/>
      <c r="I63" s="211">
        <f>SUM(J63:M66)</f>
        <v>390588.23</v>
      </c>
      <c r="J63" s="214">
        <v>0</v>
      </c>
      <c r="K63" s="208">
        <v>0</v>
      </c>
      <c r="L63" s="208">
        <v>332000</v>
      </c>
      <c r="M63" s="208">
        <v>58588.23</v>
      </c>
      <c r="N63" s="26" t="s">
        <v>340</v>
      </c>
      <c r="O63" s="11" t="s">
        <v>176</v>
      </c>
      <c r="P63" s="147" t="s">
        <v>297</v>
      </c>
      <c r="Q63" s="147" t="s">
        <v>358</v>
      </c>
    </row>
    <row r="64" spans="2:19" ht="47.25" x14ac:dyDescent="0.25">
      <c r="B64" s="126"/>
      <c r="C64" s="206"/>
      <c r="D64" s="126"/>
      <c r="E64" s="209"/>
      <c r="F64" s="206"/>
      <c r="G64" s="126"/>
      <c r="H64" s="206"/>
      <c r="I64" s="212"/>
      <c r="J64" s="214"/>
      <c r="K64" s="208"/>
      <c r="L64" s="208"/>
      <c r="M64" s="208"/>
      <c r="N64" s="49" t="s">
        <v>341</v>
      </c>
      <c r="O64" s="11" t="s">
        <v>176</v>
      </c>
      <c r="P64" s="147"/>
      <c r="Q64" s="147"/>
    </row>
    <row r="65" spans="2:17" ht="31.5" x14ac:dyDescent="0.25">
      <c r="B65" s="126"/>
      <c r="C65" s="206"/>
      <c r="D65" s="126"/>
      <c r="E65" s="209"/>
      <c r="F65" s="206"/>
      <c r="G65" s="126"/>
      <c r="H65" s="206"/>
      <c r="I65" s="212"/>
      <c r="J65" s="214"/>
      <c r="K65" s="208"/>
      <c r="L65" s="208"/>
      <c r="M65" s="208"/>
      <c r="N65" s="49" t="s">
        <v>342</v>
      </c>
      <c r="O65" s="63" t="s">
        <v>359</v>
      </c>
      <c r="P65" s="147"/>
      <c r="Q65" s="147"/>
    </row>
    <row r="66" spans="2:17" ht="63" x14ac:dyDescent="0.25">
      <c r="B66" s="139"/>
      <c r="C66" s="207"/>
      <c r="D66" s="139"/>
      <c r="E66" s="210"/>
      <c r="F66" s="207"/>
      <c r="G66" s="139"/>
      <c r="H66" s="207"/>
      <c r="I66" s="213"/>
      <c r="J66" s="215"/>
      <c r="K66" s="143"/>
      <c r="L66" s="143"/>
      <c r="M66" s="143"/>
      <c r="N66" s="49" t="s">
        <v>347</v>
      </c>
      <c r="O66" s="11" t="s">
        <v>352</v>
      </c>
      <c r="P66" s="148"/>
      <c r="Q66" s="148"/>
    </row>
    <row r="67" spans="2:17" ht="47.25" x14ac:dyDescent="0.25">
      <c r="B67" s="126" t="s">
        <v>360</v>
      </c>
      <c r="C67" s="206"/>
      <c r="D67" s="126" t="s">
        <v>361</v>
      </c>
      <c r="E67" s="209" t="s">
        <v>16</v>
      </c>
      <c r="F67" s="206"/>
      <c r="G67" s="119" t="s">
        <v>283</v>
      </c>
      <c r="H67" s="206"/>
      <c r="I67" s="211">
        <f>SUM(J67:M70)</f>
        <v>275000</v>
      </c>
      <c r="J67" s="214">
        <v>0</v>
      </c>
      <c r="K67" s="208">
        <v>0</v>
      </c>
      <c r="L67" s="208">
        <v>233750</v>
      </c>
      <c r="M67" s="208">
        <v>41250</v>
      </c>
      <c r="N67" s="26" t="s">
        <v>340</v>
      </c>
      <c r="O67" s="11" t="s">
        <v>362</v>
      </c>
      <c r="P67" s="147" t="s">
        <v>297</v>
      </c>
      <c r="Q67" s="147" t="s">
        <v>345</v>
      </c>
    </row>
    <row r="68" spans="2:17" ht="47.25" x14ac:dyDescent="0.25">
      <c r="B68" s="126"/>
      <c r="C68" s="206"/>
      <c r="D68" s="126"/>
      <c r="E68" s="209"/>
      <c r="F68" s="206"/>
      <c r="G68" s="126"/>
      <c r="H68" s="206"/>
      <c r="I68" s="212"/>
      <c r="J68" s="214"/>
      <c r="K68" s="208"/>
      <c r="L68" s="208"/>
      <c r="M68" s="208"/>
      <c r="N68" s="49" t="s">
        <v>341</v>
      </c>
      <c r="O68" s="11" t="s">
        <v>176</v>
      </c>
      <c r="P68" s="147"/>
      <c r="Q68" s="147"/>
    </row>
    <row r="69" spans="2:17" ht="31.5" x14ac:dyDescent="0.25">
      <c r="B69" s="126"/>
      <c r="C69" s="206"/>
      <c r="D69" s="126"/>
      <c r="E69" s="209"/>
      <c r="F69" s="206"/>
      <c r="G69" s="126"/>
      <c r="H69" s="206"/>
      <c r="I69" s="212"/>
      <c r="J69" s="214"/>
      <c r="K69" s="208"/>
      <c r="L69" s="208"/>
      <c r="M69" s="208"/>
      <c r="N69" s="49" t="s">
        <v>342</v>
      </c>
      <c r="O69" s="11" t="s">
        <v>363</v>
      </c>
      <c r="P69" s="147"/>
      <c r="Q69" s="147"/>
    </row>
    <row r="70" spans="2:17" ht="63" x14ac:dyDescent="0.25">
      <c r="B70" s="139"/>
      <c r="C70" s="207"/>
      <c r="D70" s="139"/>
      <c r="E70" s="210"/>
      <c r="F70" s="207"/>
      <c r="G70" s="139"/>
      <c r="H70" s="207"/>
      <c r="I70" s="213"/>
      <c r="J70" s="215"/>
      <c r="K70" s="143"/>
      <c r="L70" s="143"/>
      <c r="M70" s="143"/>
      <c r="N70" s="49" t="s">
        <v>347</v>
      </c>
      <c r="O70" s="11" t="s">
        <v>352</v>
      </c>
      <c r="P70" s="148"/>
      <c r="Q70" s="148"/>
    </row>
    <row r="71" spans="2:17" ht="47.25" x14ac:dyDescent="0.25">
      <c r="B71" s="126" t="s">
        <v>364</v>
      </c>
      <c r="C71" s="206"/>
      <c r="D71" s="126" t="s">
        <v>365</v>
      </c>
      <c r="E71" s="209" t="s">
        <v>16</v>
      </c>
      <c r="F71" s="206"/>
      <c r="G71" s="119" t="s">
        <v>283</v>
      </c>
      <c r="H71" s="206"/>
      <c r="I71" s="211">
        <f>SUM(J71:M74)</f>
        <v>700000</v>
      </c>
      <c r="J71" s="214">
        <v>0</v>
      </c>
      <c r="K71" s="208">
        <v>0</v>
      </c>
      <c r="L71" s="208">
        <v>595000</v>
      </c>
      <c r="M71" s="208">
        <v>105000</v>
      </c>
      <c r="N71" s="26" t="s">
        <v>340</v>
      </c>
      <c r="O71" s="11" t="s">
        <v>176</v>
      </c>
      <c r="P71" s="147" t="s">
        <v>367</v>
      </c>
      <c r="Q71" s="147" t="s">
        <v>349</v>
      </c>
    </row>
    <row r="72" spans="2:17" ht="47.25" x14ac:dyDescent="0.25">
      <c r="B72" s="126"/>
      <c r="C72" s="206"/>
      <c r="D72" s="126"/>
      <c r="E72" s="209"/>
      <c r="F72" s="206"/>
      <c r="G72" s="126"/>
      <c r="H72" s="206"/>
      <c r="I72" s="212"/>
      <c r="J72" s="214"/>
      <c r="K72" s="208"/>
      <c r="L72" s="208"/>
      <c r="M72" s="208"/>
      <c r="N72" s="49" t="s">
        <v>341</v>
      </c>
      <c r="O72" s="11" t="s">
        <v>176</v>
      </c>
      <c r="P72" s="147"/>
      <c r="Q72" s="147"/>
    </row>
    <row r="73" spans="2:17" ht="31.5" x14ac:dyDescent="0.25">
      <c r="B73" s="126"/>
      <c r="C73" s="206"/>
      <c r="D73" s="126"/>
      <c r="E73" s="209"/>
      <c r="F73" s="206"/>
      <c r="G73" s="126"/>
      <c r="H73" s="206"/>
      <c r="I73" s="212"/>
      <c r="J73" s="214"/>
      <c r="K73" s="208"/>
      <c r="L73" s="208"/>
      <c r="M73" s="208"/>
      <c r="N73" s="49" t="s">
        <v>342</v>
      </c>
      <c r="O73" s="11" t="s">
        <v>366</v>
      </c>
      <c r="P73" s="147"/>
      <c r="Q73" s="147"/>
    </row>
    <row r="74" spans="2:17" ht="63" x14ac:dyDescent="0.25">
      <c r="B74" s="139"/>
      <c r="C74" s="207"/>
      <c r="D74" s="139"/>
      <c r="E74" s="210"/>
      <c r="F74" s="207"/>
      <c r="G74" s="139"/>
      <c r="H74" s="207"/>
      <c r="I74" s="213"/>
      <c r="J74" s="215"/>
      <c r="K74" s="143"/>
      <c r="L74" s="143"/>
      <c r="M74" s="143"/>
      <c r="N74" s="49" t="s">
        <v>347</v>
      </c>
      <c r="O74" s="11" t="s">
        <v>352</v>
      </c>
      <c r="P74" s="148"/>
      <c r="Q74" s="148"/>
    </row>
    <row r="75" spans="2:17" ht="15.6" customHeight="1" x14ac:dyDescent="0.25">
      <c r="B75" s="140" t="s">
        <v>106</v>
      </c>
      <c r="C75" s="140"/>
      <c r="D75" s="140"/>
      <c r="E75" s="140"/>
      <c r="F75" s="140"/>
      <c r="G75" s="140"/>
      <c r="H75" s="140"/>
      <c r="I75" s="66">
        <f>SUM(I51:I74)</f>
        <v>2489123.5300000003</v>
      </c>
      <c r="J75" s="66">
        <f t="shared" ref="J75:M75" si="0">SUM(J51:J74)</f>
        <v>0</v>
      </c>
      <c r="K75" s="66">
        <f t="shared" si="0"/>
        <v>0</v>
      </c>
      <c r="L75" s="66">
        <f>SUM(L51:L74)</f>
        <v>2115755</v>
      </c>
      <c r="M75" s="66">
        <f t="shared" si="0"/>
        <v>373368.53</v>
      </c>
      <c r="N75" s="155"/>
      <c r="O75" s="155"/>
      <c r="P75" s="155"/>
      <c r="Q75" s="155"/>
    </row>
    <row r="76" spans="2:17" ht="15.75" x14ac:dyDescent="0.25">
      <c r="B76" s="17"/>
      <c r="C76" s="16"/>
      <c r="D76" s="17"/>
      <c r="E76" s="16"/>
      <c r="F76" s="16"/>
      <c r="G76" s="17"/>
      <c r="H76" s="16"/>
      <c r="I76" s="20"/>
      <c r="J76" s="16"/>
      <c r="K76" s="21"/>
      <c r="L76" s="21"/>
      <c r="M76" s="21"/>
      <c r="N76" s="17"/>
      <c r="O76" s="15"/>
      <c r="P76" s="17"/>
      <c r="Q76" s="17"/>
    </row>
    <row r="77" spans="2:17" ht="15.75" x14ac:dyDescent="0.25">
      <c r="B77" s="169" t="s">
        <v>107</v>
      </c>
      <c r="C77" s="169"/>
      <c r="D77" s="169"/>
      <c r="E77" s="169"/>
      <c r="N77" s="17"/>
      <c r="O77" s="18"/>
      <c r="P77" s="19"/>
      <c r="Q77" s="17"/>
    </row>
    <row r="78" spans="2:17" ht="15.6" customHeight="1" x14ac:dyDescent="0.25">
      <c r="B78" s="10" t="s">
        <v>3</v>
      </c>
      <c r="C78" s="122" t="s">
        <v>108</v>
      </c>
      <c r="D78" s="122"/>
      <c r="E78" s="122"/>
      <c r="F78" s="123" t="s">
        <v>109</v>
      </c>
      <c r="G78" s="123"/>
      <c r="H78" s="123"/>
      <c r="I78" s="123"/>
      <c r="J78" s="122" t="s">
        <v>110</v>
      </c>
      <c r="K78" s="123"/>
      <c r="L78" s="123"/>
      <c r="M78" s="123"/>
      <c r="N78" s="17"/>
      <c r="O78" s="15"/>
      <c r="P78" s="19"/>
      <c r="Q78" s="17"/>
    </row>
    <row r="79" spans="2:17" ht="15.75" x14ac:dyDescent="0.25">
      <c r="B79" s="4">
        <v>1</v>
      </c>
      <c r="C79" s="156">
        <v>2</v>
      </c>
      <c r="D79" s="156"/>
      <c r="E79" s="156"/>
      <c r="F79" s="156">
        <v>3</v>
      </c>
      <c r="G79" s="156"/>
      <c r="H79" s="156"/>
      <c r="I79" s="156"/>
      <c r="J79" s="156">
        <v>4</v>
      </c>
      <c r="K79" s="156"/>
      <c r="L79" s="156"/>
      <c r="M79" s="156"/>
      <c r="N79" s="17"/>
      <c r="O79" s="18"/>
      <c r="P79" s="19"/>
      <c r="Q79" s="17"/>
    </row>
    <row r="80" spans="2:17" ht="31.5" customHeight="1" x14ac:dyDescent="0.25">
      <c r="B80" s="8"/>
      <c r="C80" s="133" t="s">
        <v>327</v>
      </c>
      <c r="D80" s="133"/>
      <c r="E80" s="133"/>
      <c r="F80" s="170"/>
      <c r="G80" s="170"/>
      <c r="H80" s="170"/>
      <c r="I80" s="170"/>
      <c r="J80" s="170"/>
      <c r="K80" s="170"/>
      <c r="L80" s="170"/>
      <c r="M80" s="170"/>
      <c r="N80" s="17"/>
      <c r="O80" s="15"/>
      <c r="P80" s="19"/>
      <c r="Q80" s="17"/>
    </row>
    <row r="81" spans="2:17" ht="15.75" x14ac:dyDescent="0.25">
      <c r="N81" s="17"/>
      <c r="O81" s="18"/>
      <c r="P81" s="19"/>
      <c r="Q81" s="17"/>
    </row>
    <row r="82" spans="2:17" ht="15.75" x14ac:dyDescent="0.25">
      <c r="B82" s="169" t="s">
        <v>111</v>
      </c>
      <c r="C82" s="169"/>
      <c r="D82" s="169"/>
      <c r="E82" s="169"/>
      <c r="F82" s="169"/>
      <c r="N82" s="17"/>
      <c r="O82" s="15"/>
      <c r="P82" s="19"/>
      <c r="Q82" s="17"/>
    </row>
    <row r="83" spans="2:17" ht="15.6" customHeight="1" x14ac:dyDescent="0.25">
      <c r="B83" s="10" t="s">
        <v>3</v>
      </c>
      <c r="C83" s="123" t="s">
        <v>112</v>
      </c>
      <c r="D83" s="123"/>
      <c r="E83" s="123"/>
      <c r="F83" s="123" t="s">
        <v>109</v>
      </c>
      <c r="G83" s="123"/>
      <c r="H83" s="123"/>
      <c r="I83" s="123"/>
      <c r="J83" s="122" t="s">
        <v>113</v>
      </c>
      <c r="K83" s="123"/>
      <c r="L83" s="123"/>
      <c r="M83" s="123"/>
      <c r="N83" s="17"/>
      <c r="O83" s="18"/>
      <c r="P83" s="19"/>
      <c r="Q83" s="17"/>
    </row>
    <row r="84" spans="2:17" ht="15.75" x14ac:dyDescent="0.25">
      <c r="B84" s="4">
        <v>1</v>
      </c>
      <c r="C84" s="156">
        <v>2</v>
      </c>
      <c r="D84" s="156"/>
      <c r="E84" s="156"/>
      <c r="F84" s="156">
        <v>3</v>
      </c>
      <c r="G84" s="156"/>
      <c r="H84" s="156"/>
      <c r="I84" s="156"/>
      <c r="J84" s="156">
        <v>4</v>
      </c>
      <c r="K84" s="156"/>
      <c r="L84" s="156"/>
      <c r="M84" s="156"/>
      <c r="N84" s="17"/>
      <c r="O84" s="15"/>
      <c r="P84" s="19"/>
      <c r="Q84" s="17"/>
    </row>
    <row r="85" spans="2:17" ht="48" customHeight="1" x14ac:dyDescent="0.25">
      <c r="B85" s="8"/>
      <c r="C85" s="133" t="s">
        <v>328</v>
      </c>
      <c r="D85" s="133"/>
      <c r="E85" s="133"/>
      <c r="F85" s="170"/>
      <c r="G85" s="170"/>
      <c r="H85" s="170"/>
      <c r="I85" s="170"/>
      <c r="J85" s="170"/>
      <c r="K85" s="170"/>
      <c r="L85" s="170"/>
      <c r="M85" s="170"/>
      <c r="N85" s="17"/>
      <c r="O85" s="14"/>
      <c r="P85" s="19"/>
      <c r="Q85" s="17"/>
    </row>
    <row r="86" spans="2:17" ht="15.75" x14ac:dyDescent="0.25">
      <c r="N86" s="17"/>
      <c r="O86" s="15"/>
      <c r="P86" s="19"/>
      <c r="Q86" s="17"/>
    </row>
    <row r="87" spans="2:17" ht="15.75" x14ac:dyDescent="0.25">
      <c r="B87" s="169" t="s">
        <v>114</v>
      </c>
      <c r="C87" s="169"/>
      <c r="D87" s="169"/>
    </row>
    <row r="88" spans="2:17" ht="15.75" x14ac:dyDescent="0.25">
      <c r="B88" s="10" t="s">
        <v>3</v>
      </c>
      <c r="C88" s="122" t="s">
        <v>115</v>
      </c>
      <c r="D88" s="122"/>
      <c r="E88" s="122"/>
      <c r="F88" s="173" t="s">
        <v>116</v>
      </c>
      <c r="G88" s="174"/>
      <c r="H88" s="174"/>
      <c r="I88" s="174"/>
      <c r="J88" s="174"/>
      <c r="K88" s="174"/>
      <c r="L88" s="174"/>
      <c r="M88" s="175"/>
    </row>
    <row r="89" spans="2:17" ht="15.75" x14ac:dyDescent="0.25">
      <c r="B89" s="4">
        <v>1</v>
      </c>
      <c r="C89" s="156">
        <v>2</v>
      </c>
      <c r="D89" s="156"/>
      <c r="E89" s="156"/>
      <c r="F89" s="176">
        <v>3</v>
      </c>
      <c r="G89" s="177"/>
      <c r="H89" s="177"/>
      <c r="I89" s="177"/>
      <c r="J89" s="177"/>
      <c r="K89" s="177"/>
      <c r="L89" s="177"/>
      <c r="M89" s="178"/>
    </row>
    <row r="90" spans="2:17" ht="16.149999999999999" customHeight="1" x14ac:dyDescent="0.25">
      <c r="B90" s="34" t="s">
        <v>15</v>
      </c>
      <c r="C90" s="182"/>
      <c r="D90" s="182"/>
      <c r="E90" s="182"/>
      <c r="F90" s="183"/>
      <c r="G90" s="184"/>
      <c r="H90" s="184"/>
      <c r="I90" s="184"/>
      <c r="J90" s="184"/>
      <c r="K90" s="184"/>
      <c r="L90" s="184"/>
      <c r="M90" s="185"/>
    </row>
    <row r="92" spans="2:17" ht="15.75" x14ac:dyDescent="0.25">
      <c r="B92" s="169" t="s">
        <v>117</v>
      </c>
      <c r="C92" s="169"/>
      <c r="D92" s="169"/>
      <c r="E92" s="169"/>
      <c r="F92" s="169"/>
      <c r="G92" s="169"/>
    </row>
    <row r="93" spans="2:17" ht="15.75" x14ac:dyDescent="0.25">
      <c r="B93" s="10" t="s">
        <v>3</v>
      </c>
      <c r="C93" s="173" t="s">
        <v>118</v>
      </c>
      <c r="D93" s="174"/>
      <c r="E93" s="174"/>
      <c r="F93" s="174"/>
      <c r="G93" s="174"/>
      <c r="H93" s="174"/>
      <c r="I93" s="174"/>
      <c r="J93" s="174"/>
      <c r="K93" s="174"/>
      <c r="L93" s="174"/>
      <c r="M93" s="175"/>
    </row>
    <row r="94" spans="2:17" ht="15.75" x14ac:dyDescent="0.25">
      <c r="B94" s="4">
        <v>1</v>
      </c>
      <c r="C94" s="176">
        <v>2</v>
      </c>
      <c r="D94" s="177"/>
      <c r="E94" s="177"/>
      <c r="F94" s="177"/>
      <c r="G94" s="177"/>
      <c r="H94" s="177"/>
      <c r="I94" s="177"/>
      <c r="J94" s="177"/>
      <c r="K94" s="177"/>
      <c r="L94" s="177"/>
      <c r="M94" s="178"/>
    </row>
    <row r="95" spans="2:17" ht="15.75" x14ac:dyDescent="0.25">
      <c r="B95" s="8"/>
      <c r="C95" s="179" t="s">
        <v>329</v>
      </c>
      <c r="D95" s="180"/>
      <c r="E95" s="180"/>
      <c r="F95" s="180"/>
      <c r="G95" s="180"/>
      <c r="H95" s="180"/>
      <c r="I95" s="180"/>
      <c r="J95" s="180"/>
      <c r="K95" s="180"/>
      <c r="L95" s="180"/>
      <c r="M95" s="181"/>
    </row>
  </sheetData>
  <mergeCells count="220">
    <mergeCell ref="B82:F82"/>
    <mergeCell ref="B92:G92"/>
    <mergeCell ref="C93:M93"/>
    <mergeCell ref="C94:M94"/>
    <mergeCell ref="C83:E83"/>
    <mergeCell ref="F83:I83"/>
    <mergeCell ref="J83:M83"/>
    <mergeCell ref="B77:E77"/>
    <mergeCell ref="C78:E78"/>
    <mergeCell ref="F78:I78"/>
    <mergeCell ref="J78:M78"/>
    <mergeCell ref="C79:E79"/>
    <mergeCell ref="F79:I79"/>
    <mergeCell ref="J79:M79"/>
    <mergeCell ref="Q43:Q50"/>
    <mergeCell ref="P43:P50"/>
    <mergeCell ref="J59:J62"/>
    <mergeCell ref="K59:K62"/>
    <mergeCell ref="L59:L62"/>
    <mergeCell ref="M59:M62"/>
    <mergeCell ref="P59:P62"/>
    <mergeCell ref="C95:M95"/>
    <mergeCell ref="B87:D87"/>
    <mergeCell ref="C88:E88"/>
    <mergeCell ref="F88:M88"/>
    <mergeCell ref="C89:E89"/>
    <mergeCell ref="F89:M89"/>
    <mergeCell ref="C90:E90"/>
    <mergeCell ref="F90:M90"/>
    <mergeCell ref="C84:E84"/>
    <mergeCell ref="F84:I84"/>
    <mergeCell ref="J84:M84"/>
    <mergeCell ref="C85:E85"/>
    <mergeCell ref="F85:I85"/>
    <mergeCell ref="J85:M85"/>
    <mergeCell ref="C80:E80"/>
    <mergeCell ref="F80:I80"/>
    <mergeCell ref="J80:M80"/>
    <mergeCell ref="P51:P54"/>
    <mergeCell ref="Q51:Q54"/>
    <mergeCell ref="B75:H75"/>
    <mergeCell ref="N75:Q75"/>
    <mergeCell ref="H51:H54"/>
    <mergeCell ref="I51:I54"/>
    <mergeCell ref="J51:J54"/>
    <mergeCell ref="K51:K54"/>
    <mergeCell ref="L51:L54"/>
    <mergeCell ref="M51:M54"/>
    <mergeCell ref="B51:B54"/>
    <mergeCell ref="C51:C54"/>
    <mergeCell ref="D51:D54"/>
    <mergeCell ref="E51:E54"/>
    <mergeCell ref="F51:F54"/>
    <mergeCell ref="G51:G54"/>
    <mergeCell ref="G67:G70"/>
    <mergeCell ref="H67:H70"/>
    <mergeCell ref="I67:I70"/>
    <mergeCell ref="J67:J70"/>
    <mergeCell ref="K67:K70"/>
    <mergeCell ref="L67:L70"/>
    <mergeCell ref="M67:M70"/>
    <mergeCell ref="Q59:Q62"/>
    <mergeCell ref="K43:K50"/>
    <mergeCell ref="L43:L50"/>
    <mergeCell ref="M43:M50"/>
    <mergeCell ref="N43:N44"/>
    <mergeCell ref="I40:I41"/>
    <mergeCell ref="J40:L40"/>
    <mergeCell ref="M40:M41"/>
    <mergeCell ref="N40:N41"/>
    <mergeCell ref="N49:N50"/>
    <mergeCell ref="B43:B50"/>
    <mergeCell ref="C43:C50"/>
    <mergeCell ref="D43:D50"/>
    <mergeCell ref="E43:E50"/>
    <mergeCell ref="F43:F50"/>
    <mergeCell ref="G43:G50"/>
    <mergeCell ref="H43:H50"/>
    <mergeCell ref="I43:I50"/>
    <mergeCell ref="J43:J50"/>
    <mergeCell ref="C39:C41"/>
    <mergeCell ref="D39:D41"/>
    <mergeCell ref="E39:E41"/>
    <mergeCell ref="F39:F41"/>
    <mergeCell ref="O40:O41"/>
    <mergeCell ref="G39:G41"/>
    <mergeCell ref="H39:H41"/>
    <mergeCell ref="I39:M39"/>
    <mergeCell ref="N39:O39"/>
    <mergeCell ref="B22:E22"/>
    <mergeCell ref="F22:H22"/>
    <mergeCell ref="B25:E25"/>
    <mergeCell ref="F25:H25"/>
    <mergeCell ref="B26:E26"/>
    <mergeCell ref="F26:H26"/>
    <mergeCell ref="B19:E19"/>
    <mergeCell ref="F19:H19"/>
    <mergeCell ref="B20:E20"/>
    <mergeCell ref="F20:H20"/>
    <mergeCell ref="B21:E21"/>
    <mergeCell ref="F21:H21"/>
    <mergeCell ref="B23:E23"/>
    <mergeCell ref="F23:H23"/>
    <mergeCell ref="B24:E24"/>
    <mergeCell ref="F24:H24"/>
    <mergeCell ref="K11:M11"/>
    <mergeCell ref="B16:G16"/>
    <mergeCell ref="B17:E17"/>
    <mergeCell ref="F17:H17"/>
    <mergeCell ref="B18:E18"/>
    <mergeCell ref="F18:H18"/>
    <mergeCell ref="C9:D9"/>
    <mergeCell ref="E9:G9"/>
    <mergeCell ref="H9:J9"/>
    <mergeCell ref="K9:M9"/>
    <mergeCell ref="B10:B11"/>
    <mergeCell ref="C10:D11"/>
    <mergeCell ref="E10:G11"/>
    <mergeCell ref="H10:J10"/>
    <mergeCell ref="K10:M10"/>
    <mergeCell ref="H11:J11"/>
    <mergeCell ref="B12:B13"/>
    <mergeCell ref="C12:D13"/>
    <mergeCell ref="E12:G13"/>
    <mergeCell ref="H12:J12"/>
    <mergeCell ref="K12:M12"/>
    <mergeCell ref="H13:J13"/>
    <mergeCell ref="K13:M13"/>
    <mergeCell ref="B2:Q2"/>
    <mergeCell ref="B6:H6"/>
    <mergeCell ref="B7:B8"/>
    <mergeCell ref="C7:D8"/>
    <mergeCell ref="E7:G8"/>
    <mergeCell ref="H7:J8"/>
    <mergeCell ref="K7:N7"/>
    <mergeCell ref="K8:M8"/>
    <mergeCell ref="B4:Q4"/>
    <mergeCell ref="B27:E27"/>
    <mergeCell ref="F27:H27"/>
    <mergeCell ref="B28:E28"/>
    <mergeCell ref="F28:H28"/>
    <mergeCell ref="N45:N46"/>
    <mergeCell ref="N47:N48"/>
    <mergeCell ref="B32:E32"/>
    <mergeCell ref="F32:H32"/>
    <mergeCell ref="B33:E33"/>
    <mergeCell ref="F33:H33"/>
    <mergeCell ref="B34:E34"/>
    <mergeCell ref="F34:H34"/>
    <mergeCell ref="B29:E29"/>
    <mergeCell ref="F29:H29"/>
    <mergeCell ref="B30:E30"/>
    <mergeCell ref="F30:H30"/>
    <mergeCell ref="B31:E31"/>
    <mergeCell ref="F31:H31"/>
    <mergeCell ref="B35:E35"/>
    <mergeCell ref="F35:H35"/>
    <mergeCell ref="B36:E36"/>
    <mergeCell ref="F36:H36"/>
    <mergeCell ref="B38:H38"/>
    <mergeCell ref="B39:B41"/>
    <mergeCell ref="P39:P41"/>
    <mergeCell ref="Q39:Q41"/>
    <mergeCell ref="P55:P58"/>
    <mergeCell ref="Q55:Q58"/>
    <mergeCell ref="B59:B62"/>
    <mergeCell ref="C59:C62"/>
    <mergeCell ref="B55:B58"/>
    <mergeCell ref="C55:C58"/>
    <mergeCell ref="D55:D58"/>
    <mergeCell ref="E55:E58"/>
    <mergeCell ref="F55:F58"/>
    <mergeCell ref="G55:G58"/>
    <mergeCell ref="H55:H58"/>
    <mergeCell ref="I55:I58"/>
    <mergeCell ref="J55:J58"/>
    <mergeCell ref="K55:K58"/>
    <mergeCell ref="L55:L58"/>
    <mergeCell ref="M55:M58"/>
    <mergeCell ref="D59:D62"/>
    <mergeCell ref="E59:E62"/>
    <mergeCell ref="F59:F62"/>
    <mergeCell ref="G59:G62"/>
    <mergeCell ref="H59:H62"/>
    <mergeCell ref="I59:I62"/>
    <mergeCell ref="K71:K74"/>
    <mergeCell ref="L71:L74"/>
    <mergeCell ref="M71:M74"/>
    <mergeCell ref="P71:P74"/>
    <mergeCell ref="Q71:Q74"/>
    <mergeCell ref="B67:B70"/>
    <mergeCell ref="C67:C70"/>
    <mergeCell ref="D67:D70"/>
    <mergeCell ref="E67:E70"/>
    <mergeCell ref="F67:F70"/>
    <mergeCell ref="P67:P70"/>
    <mergeCell ref="Q67:Q70"/>
    <mergeCell ref="B71:B74"/>
    <mergeCell ref="C71:C74"/>
    <mergeCell ref="D71:D74"/>
    <mergeCell ref="E71:E74"/>
    <mergeCell ref="F71:F74"/>
    <mergeCell ref="G71:G74"/>
    <mergeCell ref="H71:H74"/>
    <mergeCell ref="I71:I74"/>
    <mergeCell ref="J71:J74"/>
    <mergeCell ref="B63:B66"/>
    <mergeCell ref="C63:C66"/>
    <mergeCell ref="M63:M66"/>
    <mergeCell ref="P63:P66"/>
    <mergeCell ref="Q63:Q66"/>
    <mergeCell ref="D63:D66"/>
    <mergeCell ref="E63:E66"/>
    <mergeCell ref="F63:F66"/>
    <mergeCell ref="G63:G66"/>
    <mergeCell ref="H63:H66"/>
    <mergeCell ref="I63:I66"/>
    <mergeCell ref="J63:J66"/>
    <mergeCell ref="K63:K66"/>
    <mergeCell ref="L63:L66"/>
  </mergeCells>
  <phoneticPr fontId="6" type="noConversion"/>
  <pageMargins left="0.31496062992125984" right="0.11811023622047244" top="0.74803149606299213" bottom="0.15748031496062992" header="0.31496062992125984" footer="0.11811023622047244"/>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S87"/>
  <sheetViews>
    <sheetView topLeftCell="A66" zoomScaleNormal="100" workbookViewId="0">
      <selection activeCell="S25" sqref="S25"/>
    </sheetView>
  </sheetViews>
  <sheetFormatPr defaultRowHeight="15" x14ac:dyDescent="0.25"/>
  <cols>
    <col min="2" max="2" width="17.7109375" customWidth="1"/>
    <col min="3" max="3" width="12.85546875" customWidth="1"/>
    <col min="4" max="4" width="19.7109375" customWidth="1"/>
    <col min="5" max="5" width="18.42578125" customWidth="1"/>
    <col min="6" max="6" width="10.5703125" customWidth="1"/>
    <col min="7" max="7" width="19.140625" customWidth="1"/>
    <col min="8" max="8" width="13.5703125" customWidth="1"/>
    <col min="9" max="9" width="17.28515625" customWidth="1"/>
    <col min="10" max="10" width="10.7109375" customWidth="1"/>
    <col min="11" max="11" width="14.140625" customWidth="1"/>
    <col min="12" max="12" width="17.85546875" customWidth="1"/>
    <col min="13" max="13" width="16.85546875" customWidth="1"/>
    <col min="14" max="14" width="44.7109375" customWidth="1"/>
    <col min="15" max="15" width="12.42578125" customWidth="1"/>
    <col min="16" max="17" width="14.28515625" customWidth="1"/>
    <col min="19" max="19" width="9.140625" customWidth="1"/>
  </cols>
  <sheetData>
    <row r="2" spans="1:17" ht="15.75" x14ac:dyDescent="0.25">
      <c r="B2" s="141" t="s">
        <v>368</v>
      </c>
      <c r="C2" s="141"/>
      <c r="D2" s="141"/>
      <c r="E2" s="141"/>
      <c r="F2" s="141"/>
      <c r="G2" s="141"/>
      <c r="H2" s="141"/>
      <c r="I2" s="141"/>
      <c r="J2" s="141"/>
      <c r="K2" s="141"/>
      <c r="L2" s="141"/>
      <c r="M2" s="141"/>
      <c r="N2" s="141"/>
      <c r="O2" s="141"/>
      <c r="P2" s="141"/>
      <c r="Q2" s="141"/>
    </row>
    <row r="3" spans="1:17" ht="15.75" x14ac:dyDescent="0.25">
      <c r="B3" s="6"/>
      <c r="C3" s="6"/>
      <c r="D3" s="6"/>
      <c r="E3" s="6"/>
      <c r="F3" s="6"/>
      <c r="G3" s="6"/>
      <c r="H3" s="6"/>
      <c r="I3" s="6"/>
      <c r="J3" s="6"/>
      <c r="K3" s="6"/>
      <c r="L3" s="6"/>
      <c r="M3" s="6"/>
      <c r="N3" s="6"/>
      <c r="O3" s="6"/>
      <c r="P3" s="6"/>
      <c r="Q3" s="6"/>
    </row>
    <row r="4" spans="1:17" ht="15.75" x14ac:dyDescent="0.25">
      <c r="A4" s="141" t="s">
        <v>369</v>
      </c>
      <c r="B4" s="141"/>
      <c r="C4" s="141"/>
      <c r="D4" s="141"/>
      <c r="E4" s="141"/>
      <c r="F4" s="141"/>
      <c r="G4" s="141"/>
      <c r="H4" s="141"/>
      <c r="I4" s="141"/>
      <c r="J4" s="141"/>
      <c r="K4" s="141"/>
      <c r="L4" s="141"/>
      <c r="M4" s="141"/>
      <c r="N4" s="141"/>
      <c r="O4" s="141"/>
      <c r="P4" s="141"/>
      <c r="Q4" s="141"/>
    </row>
    <row r="5" spans="1:17" ht="15.75" x14ac:dyDescent="0.25">
      <c r="B5" s="6"/>
      <c r="C5" s="6"/>
      <c r="D5" s="6"/>
      <c r="E5" s="6"/>
      <c r="F5" s="6"/>
      <c r="G5" s="6"/>
      <c r="H5" s="6"/>
      <c r="I5" s="6"/>
      <c r="J5" s="6"/>
      <c r="K5" s="6"/>
      <c r="L5" s="6"/>
      <c r="M5" s="6"/>
      <c r="N5" s="6"/>
      <c r="O5" s="6"/>
      <c r="P5" s="6"/>
      <c r="Q5" s="6"/>
    </row>
    <row r="6" spans="1:17" ht="15.75" x14ac:dyDescent="0.25">
      <c r="B6" s="121" t="s">
        <v>58</v>
      </c>
      <c r="C6" s="121"/>
      <c r="D6" s="121"/>
      <c r="E6" s="121"/>
      <c r="F6" s="121"/>
      <c r="G6" s="121"/>
      <c r="H6" s="121"/>
      <c r="I6" s="7"/>
      <c r="J6" s="7"/>
      <c r="K6" s="7"/>
      <c r="L6" s="7"/>
      <c r="M6" s="7"/>
      <c r="N6" s="7"/>
      <c r="O6" s="7"/>
      <c r="P6" s="7"/>
      <c r="Q6" s="7"/>
    </row>
    <row r="7" spans="1:17" ht="15.75" x14ac:dyDescent="0.25">
      <c r="B7" s="123" t="s">
        <v>3</v>
      </c>
      <c r="C7" s="123" t="s">
        <v>59</v>
      </c>
      <c r="D7" s="123"/>
      <c r="E7" s="122" t="s">
        <v>60</v>
      </c>
      <c r="F7" s="122"/>
      <c r="G7" s="122"/>
      <c r="H7" s="122" t="s">
        <v>61</v>
      </c>
      <c r="I7" s="122"/>
      <c r="J7" s="122"/>
      <c r="K7" s="123" t="s">
        <v>62</v>
      </c>
      <c r="L7" s="123"/>
      <c r="M7" s="123"/>
      <c r="N7" s="123"/>
    </row>
    <row r="8" spans="1:17" ht="31.5" x14ac:dyDescent="0.25">
      <c r="B8" s="123"/>
      <c r="C8" s="123"/>
      <c r="D8" s="123"/>
      <c r="E8" s="122"/>
      <c r="F8" s="122"/>
      <c r="G8" s="122"/>
      <c r="H8" s="122"/>
      <c r="I8" s="122"/>
      <c r="J8" s="122"/>
      <c r="K8" s="122" t="s">
        <v>63</v>
      </c>
      <c r="L8" s="122"/>
      <c r="M8" s="122"/>
      <c r="N8" s="3" t="s">
        <v>64</v>
      </c>
      <c r="O8" s="1"/>
      <c r="P8" s="1"/>
      <c r="Q8" s="1"/>
    </row>
    <row r="9" spans="1:17" ht="15.75" x14ac:dyDescent="0.25">
      <c r="B9" s="4">
        <v>1</v>
      </c>
      <c r="C9" s="156">
        <v>2</v>
      </c>
      <c r="D9" s="156"/>
      <c r="E9" s="156">
        <v>3</v>
      </c>
      <c r="F9" s="156"/>
      <c r="G9" s="156"/>
      <c r="H9" s="156">
        <v>4</v>
      </c>
      <c r="I9" s="156"/>
      <c r="J9" s="156"/>
      <c r="K9" s="156">
        <v>5</v>
      </c>
      <c r="L9" s="156"/>
      <c r="M9" s="156"/>
      <c r="N9" s="4">
        <v>6</v>
      </c>
    </row>
    <row r="10" spans="1:17" ht="15.75" x14ac:dyDescent="0.25">
      <c r="B10" s="192" t="s">
        <v>15</v>
      </c>
      <c r="C10" s="194" t="s">
        <v>370</v>
      </c>
      <c r="D10" s="195"/>
      <c r="E10" s="198" t="s">
        <v>371</v>
      </c>
      <c r="F10" s="199"/>
      <c r="G10" s="200"/>
      <c r="H10" s="157">
        <v>0</v>
      </c>
      <c r="I10" s="158"/>
      <c r="J10" s="158"/>
      <c r="K10" s="157">
        <v>0</v>
      </c>
      <c r="L10" s="158"/>
      <c r="M10" s="158"/>
      <c r="N10" s="13">
        <f>O41</f>
        <v>286</v>
      </c>
    </row>
    <row r="11" spans="1:17" ht="47.25" customHeight="1" x14ac:dyDescent="0.25">
      <c r="B11" s="193"/>
      <c r="C11" s="196"/>
      <c r="D11" s="197"/>
      <c r="E11" s="201"/>
      <c r="F11" s="202"/>
      <c r="G11" s="203"/>
      <c r="H11" s="187" t="s">
        <v>20</v>
      </c>
      <c r="I11" s="188"/>
      <c r="J11" s="189"/>
      <c r="K11" s="187" t="s">
        <v>18</v>
      </c>
      <c r="L11" s="188"/>
      <c r="M11" s="189"/>
      <c r="N11" s="11" t="s">
        <v>23</v>
      </c>
    </row>
    <row r="14" spans="1:17" ht="15.75" x14ac:dyDescent="0.25">
      <c r="B14" s="121" t="s">
        <v>72</v>
      </c>
      <c r="C14" s="121"/>
      <c r="D14" s="121"/>
      <c r="E14" s="121"/>
      <c r="F14" s="121"/>
      <c r="G14" s="121"/>
    </row>
    <row r="15" spans="1:17" ht="15.75" x14ac:dyDescent="0.25">
      <c r="B15" s="190" t="s">
        <v>73</v>
      </c>
      <c r="C15" s="190"/>
      <c r="D15" s="190"/>
      <c r="E15" s="190"/>
      <c r="F15" s="190" t="s">
        <v>74</v>
      </c>
      <c r="G15" s="190"/>
      <c r="H15" s="190"/>
    </row>
    <row r="16" spans="1:17" ht="15.75" x14ac:dyDescent="0.25">
      <c r="B16" s="191">
        <v>1</v>
      </c>
      <c r="C16" s="191"/>
      <c r="D16" s="191"/>
      <c r="E16" s="191"/>
      <c r="F16" s="191">
        <v>2</v>
      </c>
      <c r="G16" s="191"/>
      <c r="H16" s="191"/>
    </row>
    <row r="17" spans="2:8" ht="15.75" x14ac:dyDescent="0.25">
      <c r="B17" s="153" t="s">
        <v>75</v>
      </c>
      <c r="C17" s="153"/>
      <c r="D17" s="153"/>
      <c r="E17" s="153"/>
      <c r="F17" s="154">
        <f>SUM(F18,F20,F24,F28)</f>
        <v>15114645</v>
      </c>
      <c r="G17" s="221"/>
      <c r="H17" s="221"/>
    </row>
    <row r="18" spans="2:8" ht="15.75" x14ac:dyDescent="0.25">
      <c r="B18" s="153" t="s">
        <v>76</v>
      </c>
      <c r="C18" s="153"/>
      <c r="D18" s="153"/>
      <c r="E18" s="153"/>
      <c r="F18" s="223"/>
      <c r="G18" s="223"/>
      <c r="H18" s="223"/>
    </row>
    <row r="19" spans="2:8" ht="15.75" x14ac:dyDescent="0.25">
      <c r="B19" s="151"/>
      <c r="C19" s="151"/>
      <c r="D19" s="151"/>
      <c r="E19" s="151"/>
      <c r="F19" s="223"/>
      <c r="G19" s="222"/>
      <c r="H19" s="222"/>
    </row>
    <row r="20" spans="2:8" ht="33" customHeight="1" x14ac:dyDescent="0.25">
      <c r="B20" s="153" t="s">
        <v>336</v>
      </c>
      <c r="C20" s="153"/>
      <c r="D20" s="153"/>
      <c r="E20" s="153"/>
      <c r="F20" s="154">
        <f>F23</f>
        <v>0</v>
      </c>
      <c r="G20" s="221"/>
      <c r="H20" s="221"/>
    </row>
    <row r="21" spans="2:8" ht="15.75" x14ac:dyDescent="0.25">
      <c r="B21" s="151" t="s">
        <v>274</v>
      </c>
      <c r="C21" s="151"/>
      <c r="D21" s="151"/>
      <c r="E21" s="151"/>
      <c r="F21" s="152"/>
      <c r="G21" s="152"/>
      <c r="H21" s="152"/>
    </row>
    <row r="22" spans="2:8" ht="31.5" customHeight="1" x14ac:dyDescent="0.25">
      <c r="B22" s="151" t="s">
        <v>275</v>
      </c>
      <c r="C22" s="151"/>
      <c r="D22" s="151"/>
      <c r="E22" s="151"/>
      <c r="F22" s="152"/>
      <c r="G22" s="152"/>
      <c r="H22" s="152"/>
    </row>
    <row r="23" spans="2:8" ht="15.75" x14ac:dyDescent="0.25">
      <c r="B23" s="151" t="s">
        <v>77</v>
      </c>
      <c r="C23" s="151"/>
      <c r="D23" s="151"/>
      <c r="E23" s="151"/>
      <c r="F23" s="152"/>
      <c r="G23" s="222"/>
      <c r="H23" s="222"/>
    </row>
    <row r="24" spans="2:8" ht="15.75" x14ac:dyDescent="0.25">
      <c r="B24" s="153" t="s">
        <v>337</v>
      </c>
      <c r="C24" s="153"/>
      <c r="D24" s="153"/>
      <c r="E24" s="153"/>
      <c r="F24" s="154">
        <f>F27</f>
        <v>15114645</v>
      </c>
      <c r="G24" s="221"/>
      <c r="H24" s="221"/>
    </row>
    <row r="25" spans="2:8" ht="15.75" x14ac:dyDescent="0.25">
      <c r="B25" s="151" t="s">
        <v>276</v>
      </c>
      <c r="C25" s="151"/>
      <c r="D25" s="151"/>
      <c r="E25" s="151"/>
      <c r="F25" s="152"/>
      <c r="G25" s="152"/>
      <c r="H25" s="152"/>
    </row>
    <row r="26" spans="2:8" ht="31.5" customHeight="1" x14ac:dyDescent="0.25">
      <c r="B26" s="151" t="s">
        <v>277</v>
      </c>
      <c r="C26" s="151"/>
      <c r="D26" s="151"/>
      <c r="E26" s="151"/>
      <c r="F26" s="152"/>
      <c r="G26" s="152"/>
      <c r="H26" s="152"/>
    </row>
    <row r="27" spans="2:8" ht="15.75" x14ac:dyDescent="0.25">
      <c r="B27" s="151" t="s">
        <v>78</v>
      </c>
      <c r="C27" s="151"/>
      <c r="D27" s="151"/>
      <c r="E27" s="151"/>
      <c r="F27" s="152">
        <f>L41</f>
        <v>15114645</v>
      </c>
      <c r="G27" s="222"/>
      <c r="H27" s="222"/>
    </row>
    <row r="28" spans="2:8" ht="15.75" x14ac:dyDescent="0.25">
      <c r="B28" s="153" t="s">
        <v>278</v>
      </c>
      <c r="C28" s="153"/>
      <c r="D28" s="153"/>
      <c r="E28" s="153"/>
      <c r="F28" s="224"/>
      <c r="G28" s="224"/>
      <c r="H28" s="224"/>
    </row>
    <row r="29" spans="2:8" ht="15.75" x14ac:dyDescent="0.25">
      <c r="B29" s="151"/>
      <c r="C29" s="151"/>
      <c r="D29" s="151"/>
      <c r="E29" s="151"/>
      <c r="F29" s="223"/>
      <c r="G29" s="223"/>
      <c r="H29" s="223"/>
    </row>
    <row r="30" spans="2:8" ht="15.75" x14ac:dyDescent="0.25">
      <c r="B30" s="153" t="s">
        <v>79</v>
      </c>
      <c r="C30" s="153"/>
      <c r="D30" s="153"/>
      <c r="E30" s="153"/>
      <c r="F30" s="154">
        <f>SUM(F31:H33)</f>
        <v>2667290.2999999998</v>
      </c>
      <c r="G30" s="221"/>
      <c r="H30" s="221"/>
    </row>
    <row r="31" spans="2:8" ht="15.75" x14ac:dyDescent="0.25">
      <c r="B31" s="151" t="s">
        <v>80</v>
      </c>
      <c r="C31" s="151"/>
      <c r="D31" s="151"/>
      <c r="E31" s="151"/>
      <c r="F31" s="152">
        <f>M41</f>
        <v>2667290.2999999998</v>
      </c>
      <c r="G31" s="222"/>
      <c r="H31" s="222"/>
    </row>
    <row r="32" spans="2:8" ht="15.75" x14ac:dyDescent="0.25">
      <c r="B32" s="151" t="s">
        <v>81</v>
      </c>
      <c r="C32" s="151"/>
      <c r="D32" s="151"/>
      <c r="E32" s="151"/>
      <c r="F32" s="223">
        <v>0</v>
      </c>
      <c r="G32" s="223"/>
      <c r="H32" s="223"/>
    </row>
    <row r="33" spans="2:17" ht="15.75" x14ac:dyDescent="0.25">
      <c r="B33" s="151" t="s">
        <v>82</v>
      </c>
      <c r="C33" s="151"/>
      <c r="D33" s="151"/>
      <c r="E33" s="151"/>
      <c r="F33" s="223">
        <v>0</v>
      </c>
      <c r="G33" s="223"/>
      <c r="H33" s="223"/>
    </row>
    <row r="34" spans="2:17" ht="15.75" x14ac:dyDescent="0.25">
      <c r="B34" s="153" t="s">
        <v>83</v>
      </c>
      <c r="C34" s="153"/>
      <c r="D34" s="153"/>
      <c r="E34" s="153"/>
      <c r="F34" s="154">
        <f>SUM(F17,F30)</f>
        <v>17781935.300000001</v>
      </c>
      <c r="G34" s="221"/>
      <c r="H34" s="221"/>
    </row>
    <row r="36" spans="2:17" ht="15.75" x14ac:dyDescent="0.25">
      <c r="B36" s="121" t="s">
        <v>84</v>
      </c>
      <c r="C36" s="121"/>
      <c r="D36" s="121"/>
      <c r="E36" s="121"/>
      <c r="F36" s="121"/>
      <c r="G36" s="121"/>
      <c r="H36" s="121"/>
    </row>
    <row r="37" spans="2:17" ht="15.75" x14ac:dyDescent="0.25">
      <c r="B37" s="122" t="s">
        <v>85</v>
      </c>
      <c r="C37" s="122" t="s">
        <v>86</v>
      </c>
      <c r="D37" s="122" t="s">
        <v>87</v>
      </c>
      <c r="E37" s="122" t="s">
        <v>88</v>
      </c>
      <c r="F37" s="122" t="s">
        <v>89</v>
      </c>
      <c r="G37" s="122" t="s">
        <v>90</v>
      </c>
      <c r="H37" s="122" t="s">
        <v>91</v>
      </c>
      <c r="I37" s="122" t="s">
        <v>92</v>
      </c>
      <c r="J37" s="122"/>
      <c r="K37" s="122"/>
      <c r="L37" s="122"/>
      <c r="M37" s="122"/>
      <c r="N37" s="122" t="s">
        <v>6</v>
      </c>
      <c r="O37" s="122"/>
      <c r="P37" s="122" t="s">
        <v>93</v>
      </c>
      <c r="Q37" s="122" t="s">
        <v>94</v>
      </c>
    </row>
    <row r="38" spans="2:17" ht="15.75" x14ac:dyDescent="0.25">
      <c r="B38" s="122"/>
      <c r="C38" s="122"/>
      <c r="D38" s="122"/>
      <c r="E38" s="122"/>
      <c r="F38" s="122"/>
      <c r="G38" s="122"/>
      <c r="H38" s="122"/>
      <c r="I38" s="122" t="s">
        <v>45</v>
      </c>
      <c r="J38" s="122" t="s">
        <v>95</v>
      </c>
      <c r="K38" s="122"/>
      <c r="L38" s="122"/>
      <c r="M38" s="122" t="s">
        <v>96</v>
      </c>
      <c r="N38" s="122" t="s">
        <v>97</v>
      </c>
      <c r="O38" s="122" t="s">
        <v>98</v>
      </c>
      <c r="P38" s="122"/>
      <c r="Q38" s="122"/>
    </row>
    <row r="39" spans="2:17" ht="94.5" x14ac:dyDescent="0.25">
      <c r="B39" s="122"/>
      <c r="C39" s="122"/>
      <c r="D39" s="122"/>
      <c r="E39" s="122"/>
      <c r="F39" s="122"/>
      <c r="G39" s="122"/>
      <c r="H39" s="122"/>
      <c r="I39" s="122"/>
      <c r="J39" s="3" t="s">
        <v>99</v>
      </c>
      <c r="K39" s="3" t="s">
        <v>100</v>
      </c>
      <c r="L39" s="3" t="s">
        <v>101</v>
      </c>
      <c r="M39" s="122"/>
      <c r="N39" s="122"/>
      <c r="O39" s="122"/>
      <c r="P39" s="122"/>
      <c r="Q39" s="122"/>
    </row>
    <row r="40" spans="2:17" ht="15.75" x14ac:dyDescent="0.25">
      <c r="B40" s="4">
        <v>1</v>
      </c>
      <c r="C40" s="4">
        <v>2</v>
      </c>
      <c r="D40" s="4">
        <v>3</v>
      </c>
      <c r="E40" s="4">
        <v>4</v>
      </c>
      <c r="F40" s="4">
        <v>5</v>
      </c>
      <c r="G40" s="4">
        <v>6</v>
      </c>
      <c r="H40" s="4">
        <v>7</v>
      </c>
      <c r="I40" s="4">
        <v>8</v>
      </c>
      <c r="J40" s="4">
        <v>9</v>
      </c>
      <c r="K40" s="4">
        <v>10</v>
      </c>
      <c r="L40" s="4">
        <v>11</v>
      </c>
      <c r="M40" s="4">
        <v>12</v>
      </c>
      <c r="N40" s="4">
        <v>13</v>
      </c>
      <c r="O40" s="4">
        <v>14</v>
      </c>
      <c r="P40" s="4">
        <v>15</v>
      </c>
      <c r="Q40" s="4">
        <v>16</v>
      </c>
    </row>
    <row r="41" spans="2:17" ht="15.6" customHeight="1" x14ac:dyDescent="0.25">
      <c r="B41" s="133" t="s">
        <v>372</v>
      </c>
      <c r="C41" s="226" t="s">
        <v>102</v>
      </c>
      <c r="D41" s="133" t="s">
        <v>373</v>
      </c>
      <c r="E41" s="133" t="s">
        <v>374</v>
      </c>
      <c r="F41" s="226" t="s">
        <v>282</v>
      </c>
      <c r="G41" s="133" t="s">
        <v>283</v>
      </c>
      <c r="H41" s="226" t="s">
        <v>103</v>
      </c>
      <c r="I41" s="227">
        <f>I67</f>
        <v>17781935.300000001</v>
      </c>
      <c r="J41" s="234">
        <f>J67</f>
        <v>0</v>
      </c>
      <c r="K41" s="227">
        <f>K67</f>
        <v>0</v>
      </c>
      <c r="L41" s="227">
        <f t="shared" ref="L41:M41" si="0">L67</f>
        <v>15114645</v>
      </c>
      <c r="M41" s="227">
        <f t="shared" si="0"/>
        <v>2667290.2999999998</v>
      </c>
      <c r="N41" s="133" t="s">
        <v>375</v>
      </c>
      <c r="O41" s="13">
        <f>O45+O48+O50+O52+O54+O56+O58+O60+O62+O64+O66</f>
        <v>286</v>
      </c>
      <c r="P41" s="158"/>
      <c r="Q41" s="146"/>
    </row>
    <row r="42" spans="2:17" ht="84.75" customHeight="1" x14ac:dyDescent="0.25">
      <c r="B42" s="133"/>
      <c r="C42" s="226"/>
      <c r="D42" s="133"/>
      <c r="E42" s="133"/>
      <c r="F42" s="226"/>
      <c r="G42" s="133"/>
      <c r="H42" s="226"/>
      <c r="I42" s="227"/>
      <c r="J42" s="234"/>
      <c r="K42" s="227"/>
      <c r="L42" s="227"/>
      <c r="M42" s="227"/>
      <c r="N42" s="133"/>
      <c r="O42" s="11" t="s">
        <v>23</v>
      </c>
      <c r="P42" s="161"/>
      <c r="Q42" s="147"/>
    </row>
    <row r="43" spans="2:17" ht="15.75" x14ac:dyDescent="0.25">
      <c r="B43" s="133"/>
      <c r="C43" s="226"/>
      <c r="D43" s="133"/>
      <c r="E43" s="133"/>
      <c r="F43" s="226"/>
      <c r="G43" s="133"/>
      <c r="H43" s="226"/>
      <c r="I43" s="227"/>
      <c r="J43" s="234"/>
      <c r="K43" s="227"/>
      <c r="L43" s="227"/>
      <c r="M43" s="227"/>
      <c r="N43" s="133" t="s">
        <v>376</v>
      </c>
      <c r="O43" s="13">
        <f>O46+O47+O49+O51+O53+O55+O57+O59+O61+O63+O65</f>
        <v>286</v>
      </c>
      <c r="P43" s="161"/>
      <c r="Q43" s="147"/>
    </row>
    <row r="44" spans="2:17" ht="201.75" customHeight="1" x14ac:dyDescent="0.25">
      <c r="B44" s="133"/>
      <c r="C44" s="226"/>
      <c r="D44" s="133"/>
      <c r="E44" s="133"/>
      <c r="F44" s="226"/>
      <c r="G44" s="133"/>
      <c r="H44" s="226"/>
      <c r="I44" s="227"/>
      <c r="J44" s="234"/>
      <c r="K44" s="227"/>
      <c r="L44" s="227"/>
      <c r="M44" s="227"/>
      <c r="N44" s="133"/>
      <c r="O44" s="11" t="s">
        <v>23</v>
      </c>
      <c r="P44" s="162"/>
      <c r="Q44" s="148"/>
    </row>
    <row r="45" spans="2:17" ht="63" x14ac:dyDescent="0.25">
      <c r="B45" s="119" t="s">
        <v>377</v>
      </c>
      <c r="C45" s="216"/>
      <c r="D45" s="119" t="s">
        <v>293</v>
      </c>
      <c r="E45" s="146" t="s">
        <v>16</v>
      </c>
      <c r="F45" s="216"/>
      <c r="G45" s="119" t="s">
        <v>283</v>
      </c>
      <c r="H45" s="216"/>
      <c r="I45" s="211">
        <f>SUM(J45:M46)</f>
        <v>2013500</v>
      </c>
      <c r="J45" s="220">
        <v>0</v>
      </c>
      <c r="K45" s="142">
        <v>0</v>
      </c>
      <c r="L45" s="142">
        <v>1711475</v>
      </c>
      <c r="M45" s="142">
        <v>302025</v>
      </c>
      <c r="N45" s="49" t="s">
        <v>375</v>
      </c>
      <c r="O45" s="50">
        <v>30</v>
      </c>
      <c r="P45" s="146" t="s">
        <v>305</v>
      </c>
      <c r="Q45" s="146" t="s">
        <v>396</v>
      </c>
    </row>
    <row r="46" spans="2:17" ht="75" customHeight="1" x14ac:dyDescent="0.25">
      <c r="B46" s="139"/>
      <c r="C46" s="207"/>
      <c r="D46" s="139"/>
      <c r="E46" s="148"/>
      <c r="F46" s="207"/>
      <c r="G46" s="139"/>
      <c r="H46" s="207"/>
      <c r="I46" s="213"/>
      <c r="J46" s="215"/>
      <c r="K46" s="143"/>
      <c r="L46" s="143"/>
      <c r="M46" s="143"/>
      <c r="N46" s="49" t="s">
        <v>376</v>
      </c>
      <c r="O46" s="11" t="s">
        <v>378</v>
      </c>
      <c r="P46" s="148"/>
      <c r="Q46" s="148"/>
    </row>
    <row r="47" spans="2:17" ht="47.25" x14ac:dyDescent="0.25">
      <c r="B47" s="119" t="s">
        <v>606</v>
      </c>
      <c r="C47" s="216"/>
      <c r="D47" s="119" t="s">
        <v>293</v>
      </c>
      <c r="E47" s="119" t="s">
        <v>607</v>
      </c>
      <c r="F47" s="216"/>
      <c r="G47" s="119" t="s">
        <v>283</v>
      </c>
      <c r="H47" s="216"/>
      <c r="I47" s="211">
        <f t="shared" ref="I47" si="1">SUM(J47:M48)</f>
        <v>214400</v>
      </c>
      <c r="J47" s="220">
        <v>0</v>
      </c>
      <c r="K47" s="142">
        <v>0</v>
      </c>
      <c r="L47" s="142">
        <v>182240</v>
      </c>
      <c r="M47" s="142">
        <v>32160</v>
      </c>
      <c r="N47" s="49" t="s">
        <v>376</v>
      </c>
      <c r="O47" s="50">
        <v>13</v>
      </c>
      <c r="P47" s="146" t="s">
        <v>395</v>
      </c>
      <c r="Q47" s="146" t="s">
        <v>396</v>
      </c>
    </row>
    <row r="48" spans="2:17" ht="74.25" customHeight="1" x14ac:dyDescent="0.25">
      <c r="B48" s="139"/>
      <c r="C48" s="207"/>
      <c r="D48" s="139"/>
      <c r="E48" s="139"/>
      <c r="F48" s="207"/>
      <c r="G48" s="139"/>
      <c r="H48" s="207"/>
      <c r="I48" s="213"/>
      <c r="J48" s="215"/>
      <c r="K48" s="143"/>
      <c r="L48" s="143"/>
      <c r="M48" s="143"/>
      <c r="N48" s="49" t="s">
        <v>375</v>
      </c>
      <c r="O48" s="11" t="s">
        <v>380</v>
      </c>
      <c r="P48" s="148"/>
      <c r="Q48" s="148"/>
    </row>
    <row r="49" spans="2:19" ht="47.25" x14ac:dyDescent="0.25">
      <c r="B49" s="119" t="s">
        <v>381</v>
      </c>
      <c r="C49" s="216"/>
      <c r="D49" s="119" t="s">
        <v>303</v>
      </c>
      <c r="E49" s="146" t="s">
        <v>16</v>
      </c>
      <c r="F49" s="216"/>
      <c r="G49" s="119" t="s">
        <v>283</v>
      </c>
      <c r="H49" s="216"/>
      <c r="I49" s="211">
        <f t="shared" ref="I49" si="2">SUM(J49:M50)</f>
        <v>1400000</v>
      </c>
      <c r="J49" s="220">
        <v>0</v>
      </c>
      <c r="K49" s="142">
        <v>0</v>
      </c>
      <c r="L49" s="142">
        <v>1190000</v>
      </c>
      <c r="M49" s="142">
        <v>210000</v>
      </c>
      <c r="N49" s="26" t="s">
        <v>376</v>
      </c>
      <c r="O49" s="50">
        <v>20</v>
      </c>
      <c r="P49" s="146" t="s">
        <v>305</v>
      </c>
      <c r="Q49" s="146" t="s">
        <v>382</v>
      </c>
    </row>
    <row r="50" spans="2:19" ht="63" x14ac:dyDescent="0.25">
      <c r="B50" s="139"/>
      <c r="C50" s="207"/>
      <c r="D50" s="139"/>
      <c r="E50" s="148"/>
      <c r="F50" s="207"/>
      <c r="G50" s="139"/>
      <c r="H50" s="207"/>
      <c r="I50" s="213"/>
      <c r="J50" s="215"/>
      <c r="K50" s="143"/>
      <c r="L50" s="143"/>
      <c r="M50" s="143"/>
      <c r="N50" s="49" t="s">
        <v>375</v>
      </c>
      <c r="O50" s="11" t="s">
        <v>123</v>
      </c>
      <c r="P50" s="148"/>
      <c r="Q50" s="148"/>
    </row>
    <row r="51" spans="2:19" ht="47.25" x14ac:dyDescent="0.25">
      <c r="B51" s="119" t="s">
        <v>383</v>
      </c>
      <c r="C51" s="216"/>
      <c r="D51" s="119" t="s">
        <v>303</v>
      </c>
      <c r="E51" s="146" t="s">
        <v>16</v>
      </c>
      <c r="F51" s="216"/>
      <c r="G51" s="119" t="s">
        <v>283</v>
      </c>
      <c r="H51" s="216"/>
      <c r="I51" s="217">
        <v>150000</v>
      </c>
      <c r="J51" s="220">
        <v>0</v>
      </c>
      <c r="K51" s="142">
        <v>0</v>
      </c>
      <c r="L51" s="142">
        <v>127500</v>
      </c>
      <c r="M51" s="142">
        <v>22500</v>
      </c>
      <c r="N51" s="26" t="s">
        <v>376</v>
      </c>
      <c r="O51" s="50">
        <v>4</v>
      </c>
      <c r="P51" s="146" t="s">
        <v>297</v>
      </c>
      <c r="Q51" s="146" t="s">
        <v>358</v>
      </c>
    </row>
    <row r="52" spans="2:19" ht="63" x14ac:dyDescent="0.25">
      <c r="B52" s="139"/>
      <c r="C52" s="207"/>
      <c r="D52" s="139"/>
      <c r="E52" s="148"/>
      <c r="F52" s="207"/>
      <c r="G52" s="139"/>
      <c r="H52" s="207"/>
      <c r="I52" s="219"/>
      <c r="J52" s="215"/>
      <c r="K52" s="143"/>
      <c r="L52" s="143"/>
      <c r="M52" s="143"/>
      <c r="N52" s="49" t="s">
        <v>375</v>
      </c>
      <c r="O52" s="11" t="s">
        <v>384</v>
      </c>
      <c r="P52" s="148"/>
      <c r="Q52" s="148"/>
    </row>
    <row r="53" spans="2:19" ht="47.25" x14ac:dyDescent="0.25">
      <c r="B53" s="119" t="s">
        <v>385</v>
      </c>
      <c r="C53" s="216"/>
      <c r="D53" s="119" t="s">
        <v>303</v>
      </c>
      <c r="E53" s="146" t="s">
        <v>16</v>
      </c>
      <c r="F53" s="216"/>
      <c r="G53" s="119" t="s">
        <v>283</v>
      </c>
      <c r="H53" s="216"/>
      <c r="I53" s="217">
        <v>2345600</v>
      </c>
      <c r="J53" s="220">
        <v>0</v>
      </c>
      <c r="K53" s="142">
        <v>0</v>
      </c>
      <c r="L53" s="142">
        <v>1993760</v>
      </c>
      <c r="M53" s="142">
        <v>351840</v>
      </c>
      <c r="N53" s="26" t="s">
        <v>376</v>
      </c>
      <c r="O53" s="50">
        <v>15</v>
      </c>
      <c r="P53" s="146" t="s">
        <v>305</v>
      </c>
      <c r="Q53" s="146" t="s">
        <v>382</v>
      </c>
    </row>
    <row r="54" spans="2:19" ht="71.25" customHeight="1" x14ac:dyDescent="0.25">
      <c r="B54" s="139"/>
      <c r="C54" s="207"/>
      <c r="D54" s="139"/>
      <c r="E54" s="148"/>
      <c r="F54" s="207"/>
      <c r="G54" s="139"/>
      <c r="H54" s="207"/>
      <c r="I54" s="219"/>
      <c r="J54" s="215"/>
      <c r="K54" s="143"/>
      <c r="L54" s="143"/>
      <c r="M54" s="143"/>
      <c r="N54" s="49" t="s">
        <v>375</v>
      </c>
      <c r="O54" s="11" t="s">
        <v>609</v>
      </c>
      <c r="P54" s="148"/>
      <c r="Q54" s="148"/>
    </row>
    <row r="55" spans="2:19" ht="47.25" x14ac:dyDescent="0.25">
      <c r="B55" s="119" t="s">
        <v>386</v>
      </c>
      <c r="C55" s="216"/>
      <c r="D55" s="119" t="s">
        <v>309</v>
      </c>
      <c r="E55" s="146" t="s">
        <v>16</v>
      </c>
      <c r="F55" s="216"/>
      <c r="G55" s="119" t="s">
        <v>283</v>
      </c>
      <c r="H55" s="216"/>
      <c r="I55" s="211">
        <f t="shared" ref="I55" si="3">SUM(J55:M56)</f>
        <v>1600000</v>
      </c>
      <c r="J55" s="220">
        <v>0</v>
      </c>
      <c r="K55" s="142">
        <v>0</v>
      </c>
      <c r="L55" s="142">
        <v>1360000</v>
      </c>
      <c r="M55" s="142">
        <v>240000</v>
      </c>
      <c r="N55" s="26" t="s">
        <v>376</v>
      </c>
      <c r="O55" s="50">
        <v>30</v>
      </c>
      <c r="P55" s="146" t="s">
        <v>295</v>
      </c>
      <c r="Q55" s="146" t="s">
        <v>345</v>
      </c>
    </row>
    <row r="56" spans="2:19" ht="63" x14ac:dyDescent="0.25">
      <c r="B56" s="139"/>
      <c r="C56" s="207"/>
      <c r="D56" s="139"/>
      <c r="E56" s="148"/>
      <c r="F56" s="207"/>
      <c r="G56" s="139"/>
      <c r="H56" s="207"/>
      <c r="I56" s="213"/>
      <c r="J56" s="215"/>
      <c r="K56" s="143"/>
      <c r="L56" s="143"/>
      <c r="M56" s="143"/>
      <c r="N56" s="49" t="s">
        <v>375</v>
      </c>
      <c r="O56" s="11" t="s">
        <v>378</v>
      </c>
      <c r="P56" s="148"/>
      <c r="Q56" s="148"/>
    </row>
    <row r="57" spans="2:19" ht="47.25" x14ac:dyDescent="0.25">
      <c r="B57" s="119" t="s">
        <v>388</v>
      </c>
      <c r="C57" s="216"/>
      <c r="D57" s="119" t="s">
        <v>309</v>
      </c>
      <c r="E57" s="146" t="s">
        <v>16</v>
      </c>
      <c r="F57" s="216"/>
      <c r="G57" s="119" t="s">
        <v>283</v>
      </c>
      <c r="H57" s="216"/>
      <c r="I57" s="211">
        <f t="shared" ref="I57" si="4">SUM(J57:M58)</f>
        <v>1297200</v>
      </c>
      <c r="J57" s="220">
        <v>0</v>
      </c>
      <c r="K57" s="142">
        <v>0</v>
      </c>
      <c r="L57" s="142">
        <v>1102620</v>
      </c>
      <c r="M57" s="142">
        <v>194580</v>
      </c>
      <c r="N57" s="26" t="s">
        <v>376</v>
      </c>
      <c r="O57" s="50">
        <v>24</v>
      </c>
      <c r="P57" s="146" t="s">
        <v>295</v>
      </c>
      <c r="Q57" s="146" t="s">
        <v>345</v>
      </c>
    </row>
    <row r="58" spans="2:19" ht="63" x14ac:dyDescent="0.25">
      <c r="B58" s="139"/>
      <c r="C58" s="207"/>
      <c r="D58" s="139"/>
      <c r="E58" s="148"/>
      <c r="F58" s="207"/>
      <c r="G58" s="139"/>
      <c r="H58" s="207"/>
      <c r="I58" s="213"/>
      <c r="J58" s="215"/>
      <c r="K58" s="143"/>
      <c r="L58" s="143"/>
      <c r="M58" s="143"/>
      <c r="N58" s="49" t="s">
        <v>375</v>
      </c>
      <c r="O58" s="11" t="s">
        <v>389</v>
      </c>
      <c r="P58" s="148"/>
      <c r="Q58" s="148"/>
    </row>
    <row r="59" spans="2:19" ht="47.25" x14ac:dyDescent="0.25">
      <c r="B59" s="119" t="s">
        <v>390</v>
      </c>
      <c r="C59" s="216"/>
      <c r="D59" s="119" t="s">
        <v>391</v>
      </c>
      <c r="E59" s="119" t="s">
        <v>309</v>
      </c>
      <c r="F59" s="216"/>
      <c r="G59" s="119" t="s">
        <v>283</v>
      </c>
      <c r="H59" s="216"/>
      <c r="I59" s="211">
        <f t="shared" ref="I59" si="5">SUM(J59:M60)</f>
        <v>450000</v>
      </c>
      <c r="J59" s="220">
        <v>0</v>
      </c>
      <c r="K59" s="142">
        <v>0</v>
      </c>
      <c r="L59" s="142">
        <v>382500</v>
      </c>
      <c r="M59" s="142">
        <v>67500</v>
      </c>
      <c r="N59" s="26" t="s">
        <v>376</v>
      </c>
      <c r="O59" s="50">
        <v>20</v>
      </c>
      <c r="P59" s="146" t="s">
        <v>297</v>
      </c>
      <c r="Q59" s="146" t="s">
        <v>345</v>
      </c>
    </row>
    <row r="60" spans="2:19" ht="63" x14ac:dyDescent="0.25">
      <c r="B60" s="139"/>
      <c r="C60" s="207"/>
      <c r="D60" s="139"/>
      <c r="E60" s="139"/>
      <c r="F60" s="207"/>
      <c r="G60" s="139"/>
      <c r="H60" s="207"/>
      <c r="I60" s="213"/>
      <c r="J60" s="215"/>
      <c r="K60" s="143"/>
      <c r="L60" s="143"/>
      <c r="M60" s="143"/>
      <c r="N60" s="49" t="s">
        <v>375</v>
      </c>
      <c r="O60" s="11" t="s">
        <v>123</v>
      </c>
      <c r="P60" s="148"/>
      <c r="Q60" s="148"/>
    </row>
    <row r="61" spans="2:19" ht="86.25" customHeight="1" x14ac:dyDescent="0.25">
      <c r="B61" s="119" t="s">
        <v>392</v>
      </c>
      <c r="C61" s="216"/>
      <c r="D61" s="119" t="s">
        <v>393</v>
      </c>
      <c r="E61" s="146" t="s">
        <v>16</v>
      </c>
      <c r="F61" s="216"/>
      <c r="G61" s="119" t="s">
        <v>283</v>
      </c>
      <c r="H61" s="216"/>
      <c r="I61" s="228">
        <f t="shared" ref="I61" si="6">SUM(J61:M62)</f>
        <v>2588235.2999999998</v>
      </c>
      <c r="J61" s="230">
        <v>0</v>
      </c>
      <c r="K61" s="232">
        <v>0</v>
      </c>
      <c r="L61" s="232">
        <v>2200000</v>
      </c>
      <c r="M61" s="232">
        <v>388235.3</v>
      </c>
      <c r="N61" s="26" t="s">
        <v>376</v>
      </c>
      <c r="O61" s="50">
        <v>51</v>
      </c>
      <c r="P61" s="146" t="s">
        <v>395</v>
      </c>
      <c r="Q61" s="146" t="s">
        <v>396</v>
      </c>
      <c r="S61" s="110"/>
    </row>
    <row r="62" spans="2:19" ht="126" customHeight="1" x14ac:dyDescent="0.25">
      <c r="B62" s="139"/>
      <c r="C62" s="207"/>
      <c r="D62" s="139"/>
      <c r="E62" s="148"/>
      <c r="F62" s="207"/>
      <c r="G62" s="139"/>
      <c r="H62" s="207"/>
      <c r="I62" s="229"/>
      <c r="J62" s="231"/>
      <c r="K62" s="233"/>
      <c r="L62" s="233"/>
      <c r="M62" s="233"/>
      <c r="N62" s="49" t="s">
        <v>375</v>
      </c>
      <c r="O62" s="11" t="s">
        <v>394</v>
      </c>
      <c r="P62" s="148"/>
      <c r="Q62" s="148"/>
    </row>
    <row r="63" spans="2:19" ht="47.25" x14ac:dyDescent="0.25">
      <c r="B63" s="119" t="s">
        <v>397</v>
      </c>
      <c r="C63" s="216"/>
      <c r="D63" s="119" t="s">
        <v>315</v>
      </c>
      <c r="E63" s="119" t="s">
        <v>398</v>
      </c>
      <c r="F63" s="216"/>
      <c r="G63" s="119" t="s">
        <v>283</v>
      </c>
      <c r="H63" s="216"/>
      <c r="I63" s="211">
        <f t="shared" ref="I63" si="7">SUM(J63:M64)</f>
        <v>3913000</v>
      </c>
      <c r="J63" s="220">
        <v>0</v>
      </c>
      <c r="K63" s="142">
        <v>0</v>
      </c>
      <c r="L63" s="142">
        <v>3326050</v>
      </c>
      <c r="M63" s="142">
        <v>586950</v>
      </c>
      <c r="N63" s="26" t="s">
        <v>376</v>
      </c>
      <c r="O63" s="50">
        <v>48</v>
      </c>
      <c r="P63" s="146" t="s">
        <v>367</v>
      </c>
      <c r="Q63" s="146" t="s">
        <v>358</v>
      </c>
    </row>
    <row r="64" spans="2:19" ht="78.75" customHeight="1" x14ac:dyDescent="0.25">
      <c r="B64" s="139"/>
      <c r="C64" s="207"/>
      <c r="D64" s="139"/>
      <c r="E64" s="139"/>
      <c r="F64" s="207"/>
      <c r="G64" s="139"/>
      <c r="H64" s="207"/>
      <c r="I64" s="213"/>
      <c r="J64" s="215"/>
      <c r="K64" s="143"/>
      <c r="L64" s="143"/>
      <c r="M64" s="143"/>
      <c r="N64" s="49" t="s">
        <v>375</v>
      </c>
      <c r="O64" s="11" t="s">
        <v>399</v>
      </c>
      <c r="P64" s="148"/>
      <c r="Q64" s="148"/>
    </row>
    <row r="65" spans="2:17" ht="73.5" customHeight="1" x14ac:dyDescent="0.25">
      <c r="B65" s="119" t="s">
        <v>400</v>
      </c>
      <c r="C65" s="216"/>
      <c r="D65" s="119" t="s">
        <v>321</v>
      </c>
      <c r="E65" s="146" t="s">
        <v>16</v>
      </c>
      <c r="F65" s="216"/>
      <c r="G65" s="119" t="s">
        <v>283</v>
      </c>
      <c r="H65" s="216"/>
      <c r="I65" s="211">
        <f t="shared" ref="I65" si="8">SUM(J65:M66)</f>
        <v>1810000</v>
      </c>
      <c r="J65" s="220">
        <v>0</v>
      </c>
      <c r="K65" s="142">
        <v>0</v>
      </c>
      <c r="L65" s="142">
        <v>1538500</v>
      </c>
      <c r="M65" s="142">
        <v>271500</v>
      </c>
      <c r="N65" s="26" t="s">
        <v>376</v>
      </c>
      <c r="O65" s="50">
        <v>31</v>
      </c>
      <c r="P65" s="146" t="s">
        <v>402</v>
      </c>
      <c r="Q65" s="146" t="s">
        <v>349</v>
      </c>
    </row>
    <row r="66" spans="2:17" ht="93" customHeight="1" x14ac:dyDescent="0.25">
      <c r="B66" s="139"/>
      <c r="C66" s="207"/>
      <c r="D66" s="139"/>
      <c r="E66" s="148"/>
      <c r="F66" s="207"/>
      <c r="G66" s="139"/>
      <c r="H66" s="207"/>
      <c r="I66" s="213"/>
      <c r="J66" s="215"/>
      <c r="K66" s="143"/>
      <c r="L66" s="143"/>
      <c r="M66" s="143"/>
      <c r="N66" s="49" t="s">
        <v>375</v>
      </c>
      <c r="O66" s="11" t="s">
        <v>401</v>
      </c>
      <c r="P66" s="148"/>
      <c r="Q66" s="148"/>
    </row>
    <row r="67" spans="2:17" ht="15.6" customHeight="1" x14ac:dyDescent="0.25">
      <c r="B67" s="140" t="s">
        <v>106</v>
      </c>
      <c r="C67" s="140"/>
      <c r="D67" s="140"/>
      <c r="E67" s="140"/>
      <c r="F67" s="140"/>
      <c r="G67" s="140"/>
      <c r="H67" s="140"/>
      <c r="I67" s="65">
        <f>SUM(I45:I66)</f>
        <v>17781935.300000001</v>
      </c>
      <c r="J67" s="66">
        <f t="shared" ref="J67:M67" si="9">SUM(J45:J66)</f>
        <v>0</v>
      </c>
      <c r="K67" s="66">
        <f t="shared" si="9"/>
        <v>0</v>
      </c>
      <c r="L67" s="65">
        <f t="shared" si="9"/>
        <v>15114645</v>
      </c>
      <c r="M67" s="65">
        <f t="shared" si="9"/>
        <v>2667290.2999999998</v>
      </c>
      <c r="N67" s="155"/>
      <c r="O67" s="155"/>
      <c r="P67" s="155"/>
      <c r="Q67" s="155"/>
    </row>
    <row r="68" spans="2:17" ht="15.75" x14ac:dyDescent="0.25">
      <c r="B68" s="17"/>
      <c r="C68" s="16"/>
      <c r="D68" s="17"/>
      <c r="E68" s="16"/>
      <c r="F68" s="16"/>
      <c r="G68" s="17"/>
      <c r="H68" s="16"/>
      <c r="I68" s="20"/>
      <c r="J68" s="16"/>
      <c r="K68" s="21"/>
      <c r="L68" s="21"/>
      <c r="M68" s="21"/>
      <c r="N68" s="17"/>
      <c r="O68" s="15"/>
      <c r="P68" s="17"/>
      <c r="Q68" s="17"/>
    </row>
    <row r="69" spans="2:17" ht="15.75" x14ac:dyDescent="0.25">
      <c r="B69" s="169" t="s">
        <v>107</v>
      </c>
      <c r="C69" s="169"/>
      <c r="D69" s="169"/>
      <c r="E69" s="169"/>
      <c r="N69" s="17"/>
      <c r="O69" s="18"/>
      <c r="P69" s="19"/>
      <c r="Q69" s="17"/>
    </row>
    <row r="70" spans="2:17" ht="15.6" customHeight="1" x14ac:dyDescent="0.25">
      <c r="B70" s="10" t="s">
        <v>3</v>
      </c>
      <c r="C70" s="122" t="s">
        <v>108</v>
      </c>
      <c r="D70" s="122"/>
      <c r="E70" s="122"/>
      <c r="F70" s="123" t="s">
        <v>109</v>
      </c>
      <c r="G70" s="123"/>
      <c r="H70" s="123"/>
      <c r="I70" s="123"/>
      <c r="J70" s="122" t="s">
        <v>110</v>
      </c>
      <c r="K70" s="123"/>
      <c r="L70" s="123"/>
      <c r="M70" s="123"/>
      <c r="N70" s="17"/>
      <c r="O70" s="15"/>
      <c r="P70" s="19"/>
      <c r="Q70" s="17"/>
    </row>
    <row r="71" spans="2:17" ht="15.75" x14ac:dyDescent="0.25">
      <c r="B71" s="4">
        <v>1</v>
      </c>
      <c r="C71" s="156">
        <v>2</v>
      </c>
      <c r="D71" s="156"/>
      <c r="E71" s="156"/>
      <c r="F71" s="156">
        <v>3</v>
      </c>
      <c r="G71" s="156"/>
      <c r="H71" s="156"/>
      <c r="I71" s="156"/>
      <c r="J71" s="156">
        <v>4</v>
      </c>
      <c r="K71" s="156"/>
      <c r="L71" s="156"/>
      <c r="M71" s="156"/>
      <c r="N71" s="17"/>
      <c r="O71" s="18"/>
      <c r="P71" s="19"/>
      <c r="Q71" s="17"/>
    </row>
    <row r="72" spans="2:17" ht="32.25" customHeight="1" x14ac:dyDescent="0.25">
      <c r="B72" s="8"/>
      <c r="C72" s="133" t="s">
        <v>327</v>
      </c>
      <c r="D72" s="133"/>
      <c r="E72" s="133"/>
      <c r="F72" s="170"/>
      <c r="G72" s="170"/>
      <c r="H72" s="170"/>
      <c r="I72" s="170"/>
      <c r="J72" s="170"/>
      <c r="K72" s="170"/>
      <c r="L72" s="170"/>
      <c r="M72" s="170"/>
      <c r="N72" s="17"/>
      <c r="O72" s="15"/>
      <c r="P72" s="19"/>
      <c r="Q72" s="17"/>
    </row>
    <row r="73" spans="2:17" ht="15.75" x14ac:dyDescent="0.25">
      <c r="N73" s="17"/>
      <c r="O73" s="18"/>
      <c r="P73" s="19"/>
      <c r="Q73" s="17"/>
    </row>
    <row r="74" spans="2:17" ht="15.75" x14ac:dyDescent="0.25">
      <c r="B74" s="169" t="s">
        <v>111</v>
      </c>
      <c r="C74" s="169"/>
      <c r="D74" s="169"/>
      <c r="E74" s="169"/>
      <c r="F74" s="169"/>
      <c r="N74" s="17"/>
      <c r="O74" s="15"/>
      <c r="P74" s="19"/>
      <c r="Q74" s="17"/>
    </row>
    <row r="75" spans="2:17" ht="15.6" customHeight="1" x14ac:dyDescent="0.25">
      <c r="B75" s="10" t="s">
        <v>3</v>
      </c>
      <c r="C75" s="123" t="s">
        <v>112</v>
      </c>
      <c r="D75" s="123"/>
      <c r="E75" s="123"/>
      <c r="F75" s="123" t="s">
        <v>109</v>
      </c>
      <c r="G75" s="123"/>
      <c r="H75" s="123"/>
      <c r="I75" s="123"/>
      <c r="J75" s="122" t="s">
        <v>113</v>
      </c>
      <c r="K75" s="123"/>
      <c r="L75" s="123"/>
      <c r="M75" s="123"/>
      <c r="N75" s="17"/>
      <c r="O75" s="18"/>
      <c r="P75" s="19"/>
      <c r="Q75" s="17"/>
    </row>
    <row r="76" spans="2:17" ht="15.75" x14ac:dyDescent="0.25">
      <c r="B76" s="4">
        <v>1</v>
      </c>
      <c r="C76" s="156">
        <v>2</v>
      </c>
      <c r="D76" s="156"/>
      <c r="E76" s="156"/>
      <c r="F76" s="156">
        <v>3</v>
      </c>
      <c r="G76" s="156"/>
      <c r="H76" s="156"/>
      <c r="I76" s="156"/>
      <c r="J76" s="156">
        <v>4</v>
      </c>
      <c r="K76" s="156"/>
      <c r="L76" s="156"/>
      <c r="M76" s="156"/>
      <c r="N76" s="17"/>
      <c r="O76" s="15"/>
      <c r="P76" s="19"/>
      <c r="Q76" s="17"/>
    </row>
    <row r="77" spans="2:17" ht="48" customHeight="1" x14ac:dyDescent="0.25">
      <c r="B77" s="8"/>
      <c r="C77" s="133" t="s">
        <v>328</v>
      </c>
      <c r="D77" s="133"/>
      <c r="E77" s="133"/>
      <c r="F77" s="170"/>
      <c r="G77" s="170"/>
      <c r="H77" s="170"/>
      <c r="I77" s="170"/>
      <c r="J77" s="170"/>
      <c r="K77" s="170"/>
      <c r="L77" s="170"/>
      <c r="M77" s="170"/>
      <c r="N77" s="17"/>
      <c r="O77" s="14"/>
      <c r="P77" s="19"/>
      <c r="Q77" s="17"/>
    </row>
    <row r="78" spans="2:17" ht="15.75" x14ac:dyDescent="0.25">
      <c r="N78" s="17"/>
      <c r="O78" s="15"/>
      <c r="P78" s="19"/>
      <c r="Q78" s="17"/>
    </row>
    <row r="79" spans="2:17" ht="15.75" x14ac:dyDescent="0.25">
      <c r="B79" s="169" t="s">
        <v>114</v>
      </c>
      <c r="C79" s="169"/>
      <c r="D79" s="169"/>
    </row>
    <row r="80" spans="2:17" ht="15.75" x14ac:dyDescent="0.25">
      <c r="B80" s="10" t="s">
        <v>3</v>
      </c>
      <c r="C80" s="122" t="s">
        <v>115</v>
      </c>
      <c r="D80" s="122"/>
      <c r="E80" s="122"/>
      <c r="F80" s="173" t="s">
        <v>116</v>
      </c>
      <c r="G80" s="174"/>
      <c r="H80" s="174"/>
      <c r="I80" s="174"/>
      <c r="J80" s="174"/>
      <c r="K80" s="174"/>
      <c r="L80" s="174"/>
      <c r="M80" s="175"/>
    </row>
    <row r="81" spans="2:13" ht="15.75" x14ac:dyDescent="0.25">
      <c r="B81" s="4">
        <v>1</v>
      </c>
      <c r="C81" s="156">
        <v>2</v>
      </c>
      <c r="D81" s="156"/>
      <c r="E81" s="156"/>
      <c r="F81" s="176">
        <v>3</v>
      </c>
      <c r="G81" s="177"/>
      <c r="H81" s="177"/>
      <c r="I81" s="177"/>
      <c r="J81" s="177"/>
      <c r="K81" s="177"/>
      <c r="L81" s="177"/>
      <c r="M81" s="178"/>
    </row>
    <row r="82" spans="2:13" ht="17.25" customHeight="1" x14ac:dyDescent="0.25">
      <c r="B82" s="34" t="s">
        <v>15</v>
      </c>
      <c r="C82" s="226"/>
      <c r="D82" s="226"/>
      <c r="E82" s="226"/>
      <c r="F82" s="235"/>
      <c r="G82" s="236"/>
      <c r="H82" s="236"/>
      <c r="I82" s="236"/>
      <c r="J82" s="236"/>
      <c r="K82" s="236"/>
      <c r="L82" s="236"/>
      <c r="M82" s="237"/>
    </row>
    <row r="84" spans="2:13" ht="15.75" x14ac:dyDescent="0.25">
      <c r="B84" s="169" t="s">
        <v>117</v>
      </c>
      <c r="C84" s="169"/>
      <c r="D84" s="169"/>
      <c r="E84" s="169"/>
      <c r="F84" s="169"/>
      <c r="G84" s="169"/>
    </row>
    <row r="85" spans="2:13" ht="15.75" x14ac:dyDescent="0.25">
      <c r="B85" s="10" t="s">
        <v>3</v>
      </c>
      <c r="C85" s="173" t="s">
        <v>118</v>
      </c>
      <c r="D85" s="174"/>
      <c r="E85" s="174"/>
      <c r="F85" s="174"/>
      <c r="G85" s="174"/>
      <c r="H85" s="174"/>
      <c r="I85" s="174"/>
      <c r="J85" s="174"/>
      <c r="K85" s="174"/>
      <c r="L85" s="174"/>
      <c r="M85" s="175"/>
    </row>
    <row r="86" spans="2:13" ht="15.75" x14ac:dyDescent="0.25">
      <c r="B86" s="4">
        <v>1</v>
      </c>
      <c r="C86" s="176">
        <v>2</v>
      </c>
      <c r="D86" s="177"/>
      <c r="E86" s="177"/>
      <c r="F86" s="177"/>
      <c r="G86" s="177"/>
      <c r="H86" s="177"/>
      <c r="I86" s="177"/>
      <c r="J86" s="177"/>
      <c r="K86" s="177"/>
      <c r="L86" s="177"/>
      <c r="M86" s="178"/>
    </row>
    <row r="87" spans="2:13" ht="15.75" x14ac:dyDescent="0.25">
      <c r="B87" s="8"/>
      <c r="C87" s="179" t="s">
        <v>329</v>
      </c>
      <c r="D87" s="180"/>
      <c r="E87" s="180"/>
      <c r="F87" s="180"/>
      <c r="G87" s="180"/>
      <c r="H87" s="180"/>
      <c r="I87" s="180"/>
      <c r="J87" s="180"/>
      <c r="K87" s="180"/>
      <c r="L87" s="180"/>
      <c r="M87" s="181"/>
    </row>
  </sheetData>
  <mergeCells count="281">
    <mergeCell ref="C86:M86"/>
    <mergeCell ref="C87:M87"/>
    <mergeCell ref="C81:E81"/>
    <mergeCell ref="F81:M81"/>
    <mergeCell ref="C82:E82"/>
    <mergeCell ref="F82:M82"/>
    <mergeCell ref="B84:G84"/>
    <mergeCell ref="C85:M85"/>
    <mergeCell ref="C77:E77"/>
    <mergeCell ref="F77:I77"/>
    <mergeCell ref="J77:M77"/>
    <mergeCell ref="B79:D79"/>
    <mergeCell ref="C80:E80"/>
    <mergeCell ref="F80:M80"/>
    <mergeCell ref="B74:F74"/>
    <mergeCell ref="C75:E75"/>
    <mergeCell ref="F75:I75"/>
    <mergeCell ref="J75:M75"/>
    <mergeCell ref="C76:E76"/>
    <mergeCell ref="F76:I76"/>
    <mergeCell ref="J76:M76"/>
    <mergeCell ref="C71:E71"/>
    <mergeCell ref="F71:I71"/>
    <mergeCell ref="J71:M71"/>
    <mergeCell ref="C72:E72"/>
    <mergeCell ref="F72:I72"/>
    <mergeCell ref="J72:M72"/>
    <mergeCell ref="B67:H67"/>
    <mergeCell ref="N67:Q67"/>
    <mergeCell ref="B69:E69"/>
    <mergeCell ref="C70:E70"/>
    <mergeCell ref="F70:I70"/>
    <mergeCell ref="J70:M70"/>
    <mergeCell ref="F51:F52"/>
    <mergeCell ref="G51:G52"/>
    <mergeCell ref="H51:H52"/>
    <mergeCell ref="I51:I52"/>
    <mergeCell ref="J51:J52"/>
    <mergeCell ref="K51:K52"/>
    <mergeCell ref="Q51:Q52"/>
    <mergeCell ref="P51:P52"/>
    <mergeCell ref="L51:L52"/>
    <mergeCell ref="M51:M52"/>
    <mergeCell ref="B51:B52"/>
    <mergeCell ref="C51:C52"/>
    <mergeCell ref="D51:D52"/>
    <mergeCell ref="E51:E52"/>
    <mergeCell ref="B65:B66"/>
    <mergeCell ref="C65:C66"/>
    <mergeCell ref="D65:D66"/>
    <mergeCell ref="E65:E66"/>
    <mergeCell ref="Q41:Q44"/>
    <mergeCell ref="P41:P44"/>
    <mergeCell ref="I37:M37"/>
    <mergeCell ref="N37:O37"/>
    <mergeCell ref="P37:P39"/>
    <mergeCell ref="Q37:Q39"/>
    <mergeCell ref="I38:I39"/>
    <mergeCell ref="J38:L38"/>
    <mergeCell ref="M38:M39"/>
    <mergeCell ref="N38:N39"/>
    <mergeCell ref="O38:O39"/>
    <mergeCell ref="N43:N44"/>
    <mergeCell ref="L41:L44"/>
    <mergeCell ref="M41:M44"/>
    <mergeCell ref="I41:I44"/>
    <mergeCell ref="J41:J44"/>
    <mergeCell ref="K41:K44"/>
    <mergeCell ref="N41:N42"/>
    <mergeCell ref="B36:H36"/>
    <mergeCell ref="B37:B39"/>
    <mergeCell ref="C37:C39"/>
    <mergeCell ref="D37:D39"/>
    <mergeCell ref="E37:E39"/>
    <mergeCell ref="F37:F39"/>
    <mergeCell ref="G37:G39"/>
    <mergeCell ref="H37:H39"/>
    <mergeCell ref="G45:G46"/>
    <mergeCell ref="H45:H46"/>
    <mergeCell ref="B41:B44"/>
    <mergeCell ref="C41:C44"/>
    <mergeCell ref="D41:D44"/>
    <mergeCell ref="E41:E44"/>
    <mergeCell ref="F41:F44"/>
    <mergeCell ref="G41:G44"/>
    <mergeCell ref="H41:H44"/>
    <mergeCell ref="F65:F66"/>
    <mergeCell ref="G65:G66"/>
    <mergeCell ref="H65:H66"/>
    <mergeCell ref="B45:B46"/>
    <mergeCell ref="C45:C46"/>
    <mergeCell ref="D45:D46"/>
    <mergeCell ref="E45:E46"/>
    <mergeCell ref="F45:F46"/>
    <mergeCell ref="B49:B50"/>
    <mergeCell ref="C49:C50"/>
    <mergeCell ref="D49:D50"/>
    <mergeCell ref="E49:E50"/>
    <mergeCell ref="F49:F50"/>
    <mergeCell ref="G49:G50"/>
    <mergeCell ref="H49:H50"/>
    <mergeCell ref="H55:H56"/>
    <mergeCell ref="E59:E60"/>
    <mergeCell ref="F59:F60"/>
    <mergeCell ref="G59:G60"/>
    <mergeCell ref="H59:H60"/>
    <mergeCell ref="B14:G14"/>
    <mergeCell ref="B15:E15"/>
    <mergeCell ref="F15:H15"/>
    <mergeCell ref="B16:E16"/>
    <mergeCell ref="F16:H16"/>
    <mergeCell ref="K11:M11"/>
    <mergeCell ref="C9:D9"/>
    <mergeCell ref="E9:G9"/>
    <mergeCell ref="H9:J9"/>
    <mergeCell ref="K9:M9"/>
    <mergeCell ref="B10:B11"/>
    <mergeCell ref="C10:D11"/>
    <mergeCell ref="E10:G11"/>
    <mergeCell ref="H10:J10"/>
    <mergeCell ref="K10:M10"/>
    <mergeCell ref="H11:J11"/>
    <mergeCell ref="B2:Q2"/>
    <mergeCell ref="B6:H6"/>
    <mergeCell ref="B7:B8"/>
    <mergeCell ref="C7:D8"/>
    <mergeCell ref="E7:G8"/>
    <mergeCell ref="H7:J8"/>
    <mergeCell ref="K7:N7"/>
    <mergeCell ref="K8:M8"/>
    <mergeCell ref="A4:Q4"/>
    <mergeCell ref="B32:E32"/>
    <mergeCell ref="F32:H32"/>
    <mergeCell ref="B33:E33"/>
    <mergeCell ref="F33:H33"/>
    <mergeCell ref="B34:E34"/>
    <mergeCell ref="F34:H34"/>
    <mergeCell ref="B27:E27"/>
    <mergeCell ref="F27:H27"/>
    <mergeCell ref="B28:E28"/>
    <mergeCell ref="F28:H28"/>
    <mergeCell ref="B29:E29"/>
    <mergeCell ref="F29:H29"/>
    <mergeCell ref="B30:E30"/>
    <mergeCell ref="F30:H30"/>
    <mergeCell ref="B31:E31"/>
    <mergeCell ref="F31:H31"/>
    <mergeCell ref="B22:E22"/>
    <mergeCell ref="F22:H22"/>
    <mergeCell ref="B23:E23"/>
    <mergeCell ref="F23:H23"/>
    <mergeCell ref="B24:E24"/>
    <mergeCell ref="F24:H24"/>
    <mergeCell ref="B25:E25"/>
    <mergeCell ref="F25:H25"/>
    <mergeCell ref="B26:E26"/>
    <mergeCell ref="F26:H26"/>
    <mergeCell ref="B17:E17"/>
    <mergeCell ref="F17:H17"/>
    <mergeCell ref="B18:E18"/>
    <mergeCell ref="F18:H18"/>
    <mergeCell ref="B19:E19"/>
    <mergeCell ref="F19:H19"/>
    <mergeCell ref="B20:E20"/>
    <mergeCell ref="F20:H20"/>
    <mergeCell ref="B21:E21"/>
    <mergeCell ref="F21:H21"/>
    <mergeCell ref="I65:I66"/>
    <mergeCell ref="J65:J66"/>
    <mergeCell ref="K65:K66"/>
    <mergeCell ref="L65:L66"/>
    <mergeCell ref="M65:M66"/>
    <mergeCell ref="P65:P66"/>
    <mergeCell ref="Q65:Q66"/>
    <mergeCell ref="B53:B54"/>
    <mergeCell ref="C53:C54"/>
    <mergeCell ref="D53:D54"/>
    <mergeCell ref="E53:E54"/>
    <mergeCell ref="F53:F54"/>
    <mergeCell ref="G53:G54"/>
    <mergeCell ref="H53:H54"/>
    <mergeCell ref="I53:I54"/>
    <mergeCell ref="J53:J54"/>
    <mergeCell ref="K53:K54"/>
    <mergeCell ref="L53:L54"/>
    <mergeCell ref="M53:M54"/>
    <mergeCell ref="P53:P54"/>
    <mergeCell ref="Q53:Q54"/>
    <mergeCell ref="D55:D56"/>
    <mergeCell ref="E55:E56"/>
    <mergeCell ref="F55:F56"/>
    <mergeCell ref="I45:I46"/>
    <mergeCell ref="J45:J46"/>
    <mergeCell ref="K45:K46"/>
    <mergeCell ref="L45:L46"/>
    <mergeCell ref="M45:M46"/>
    <mergeCell ref="P45:P46"/>
    <mergeCell ref="Q45:Q46"/>
    <mergeCell ref="B47:B48"/>
    <mergeCell ref="C47:C48"/>
    <mergeCell ref="D47:D48"/>
    <mergeCell ref="E47:E48"/>
    <mergeCell ref="F47:F48"/>
    <mergeCell ref="G47:G48"/>
    <mergeCell ref="H47:H48"/>
    <mergeCell ref="I47:I48"/>
    <mergeCell ref="J47:J48"/>
    <mergeCell ref="K47:K48"/>
    <mergeCell ref="L47:L48"/>
    <mergeCell ref="M47:M48"/>
    <mergeCell ref="P47:P48"/>
    <mergeCell ref="Q47:Q48"/>
    <mergeCell ref="I49:I50"/>
    <mergeCell ref="J49:J50"/>
    <mergeCell ref="K49:K50"/>
    <mergeCell ref="L49:L50"/>
    <mergeCell ref="M49:M50"/>
    <mergeCell ref="P49:P50"/>
    <mergeCell ref="Q49:Q50"/>
    <mergeCell ref="B57:B58"/>
    <mergeCell ref="C57:C58"/>
    <mergeCell ref="D57:D58"/>
    <mergeCell ref="E57:E58"/>
    <mergeCell ref="F57:F58"/>
    <mergeCell ref="G57:G58"/>
    <mergeCell ref="H57:H58"/>
    <mergeCell ref="I57:I58"/>
    <mergeCell ref="J57:J58"/>
    <mergeCell ref="K57:K58"/>
    <mergeCell ref="L57:L58"/>
    <mergeCell ref="M57:M58"/>
    <mergeCell ref="P57:P58"/>
    <mergeCell ref="Q57:Q58"/>
    <mergeCell ref="B55:B56"/>
    <mergeCell ref="C55:C56"/>
    <mergeCell ref="G55:G56"/>
    <mergeCell ref="I55:I56"/>
    <mergeCell ref="J55:J56"/>
    <mergeCell ref="K55:K56"/>
    <mergeCell ref="L55:L56"/>
    <mergeCell ref="M55:M56"/>
    <mergeCell ref="P55:P56"/>
    <mergeCell ref="Q55:Q56"/>
    <mergeCell ref="B63:B64"/>
    <mergeCell ref="C63:C64"/>
    <mergeCell ref="D63:D64"/>
    <mergeCell ref="E63:E64"/>
    <mergeCell ref="F63:F64"/>
    <mergeCell ref="G63:G64"/>
    <mergeCell ref="H63:H64"/>
    <mergeCell ref="I63:I64"/>
    <mergeCell ref="J63:J64"/>
    <mergeCell ref="K63:K64"/>
    <mergeCell ref="L63:L64"/>
    <mergeCell ref="M63:M64"/>
    <mergeCell ref="P63:P64"/>
    <mergeCell ref="Q63:Q64"/>
    <mergeCell ref="B59:B60"/>
    <mergeCell ref="C59:C60"/>
    <mergeCell ref="D59:D60"/>
    <mergeCell ref="I59:I60"/>
    <mergeCell ref="J59:J60"/>
    <mergeCell ref="K59:K60"/>
    <mergeCell ref="L59:L60"/>
    <mergeCell ref="M59:M60"/>
    <mergeCell ref="P59:P60"/>
    <mergeCell ref="Q59:Q60"/>
    <mergeCell ref="B61:B62"/>
    <mergeCell ref="C61:C62"/>
    <mergeCell ref="D61:D62"/>
    <mergeCell ref="E61:E62"/>
    <mergeCell ref="F61:F62"/>
    <mergeCell ref="G61:G62"/>
    <mergeCell ref="H61:H62"/>
    <mergeCell ref="I61:I62"/>
    <mergeCell ref="J61:J62"/>
    <mergeCell ref="K61:K62"/>
    <mergeCell ref="L61:L62"/>
    <mergeCell ref="M61:M62"/>
    <mergeCell ref="P61:P62"/>
    <mergeCell ref="Q61:Q62"/>
  </mergeCells>
  <pageMargins left="0.31496062992125984" right="0.11811023622047244" top="0.74803149606299213" bottom="0.15748031496062992" header="0.31496062992125984" footer="0.11811023622047244"/>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Q91"/>
  <sheetViews>
    <sheetView topLeftCell="A68" zoomScaleNormal="100" workbookViewId="0">
      <selection activeCell="Q15" sqref="Q15"/>
    </sheetView>
  </sheetViews>
  <sheetFormatPr defaultRowHeight="15" x14ac:dyDescent="0.25"/>
  <cols>
    <col min="2" max="2" width="17.7109375" customWidth="1"/>
    <col min="3" max="3" width="12.85546875" customWidth="1"/>
    <col min="4" max="4" width="19.7109375" customWidth="1"/>
    <col min="5" max="5" width="18.42578125" customWidth="1"/>
    <col min="6" max="6" width="10.5703125" customWidth="1"/>
    <col min="7" max="7" width="19.140625" customWidth="1"/>
    <col min="8" max="8" width="13.5703125" customWidth="1"/>
    <col min="9" max="9" width="15.7109375" customWidth="1"/>
    <col min="10" max="10" width="10.7109375" customWidth="1"/>
    <col min="11" max="11" width="14.7109375" customWidth="1"/>
    <col min="12" max="12" width="16.140625" bestFit="1" customWidth="1"/>
    <col min="13" max="13" width="18.28515625" bestFit="1" customWidth="1"/>
    <col min="14" max="14" width="44.7109375" customWidth="1"/>
    <col min="15" max="15" width="12.42578125" customWidth="1"/>
    <col min="16" max="17" width="14.28515625" customWidth="1"/>
  </cols>
  <sheetData>
    <row r="1" spans="2:17" ht="15.75" x14ac:dyDescent="0.25">
      <c r="B1" s="7"/>
      <c r="C1" s="7"/>
      <c r="D1" s="7"/>
      <c r="E1" s="7"/>
      <c r="F1" s="7"/>
      <c r="G1" s="7"/>
      <c r="H1" s="7"/>
      <c r="I1" s="7"/>
      <c r="J1" s="7"/>
      <c r="K1" s="7"/>
      <c r="L1" s="7"/>
      <c r="M1" s="7"/>
      <c r="N1" s="7"/>
      <c r="O1" s="7"/>
      <c r="P1" s="7"/>
      <c r="Q1" s="7"/>
    </row>
    <row r="2" spans="2:17" ht="15.75" x14ac:dyDescent="0.25">
      <c r="B2" s="141" t="s">
        <v>403</v>
      </c>
      <c r="C2" s="141"/>
      <c r="D2" s="141"/>
      <c r="E2" s="141"/>
      <c r="F2" s="141"/>
      <c r="G2" s="141"/>
      <c r="H2" s="141"/>
      <c r="I2" s="141"/>
      <c r="J2" s="141"/>
      <c r="K2" s="141"/>
      <c r="L2" s="141"/>
      <c r="M2" s="141"/>
      <c r="N2" s="141"/>
      <c r="O2" s="141"/>
      <c r="P2" s="141"/>
      <c r="Q2" s="141"/>
    </row>
    <row r="3" spans="2:17" ht="15.75" x14ac:dyDescent="0.25">
      <c r="B3" s="6"/>
      <c r="C3" s="6"/>
      <c r="D3" s="6"/>
      <c r="E3" s="6"/>
      <c r="F3" s="6"/>
      <c r="G3" s="6"/>
      <c r="H3" s="6"/>
      <c r="I3" s="6"/>
      <c r="J3" s="6"/>
      <c r="K3" s="6"/>
      <c r="L3" s="6"/>
      <c r="M3" s="6"/>
      <c r="N3" s="6"/>
      <c r="O3" s="6"/>
      <c r="P3" s="6"/>
      <c r="Q3" s="6"/>
    </row>
    <row r="4" spans="2:17" ht="15.75" x14ac:dyDescent="0.25">
      <c r="B4" s="141" t="s">
        <v>404</v>
      </c>
      <c r="C4" s="141"/>
      <c r="D4" s="141"/>
      <c r="E4" s="141"/>
      <c r="F4" s="141"/>
      <c r="G4" s="141"/>
      <c r="H4" s="141"/>
      <c r="I4" s="141"/>
      <c r="J4" s="141"/>
      <c r="K4" s="141"/>
      <c r="L4" s="141"/>
      <c r="M4" s="141"/>
      <c r="N4" s="141"/>
      <c r="O4" s="141"/>
      <c r="P4" s="141"/>
      <c r="Q4" s="141"/>
    </row>
    <row r="5" spans="2:17" ht="15.75" x14ac:dyDescent="0.25">
      <c r="B5" s="6"/>
      <c r="C5" s="6"/>
      <c r="D5" s="6"/>
      <c r="E5" s="6"/>
      <c r="F5" s="6"/>
      <c r="G5" s="6"/>
      <c r="H5" s="6"/>
      <c r="I5" s="6"/>
      <c r="J5" s="6"/>
      <c r="K5" s="6"/>
      <c r="L5" s="6"/>
      <c r="M5" s="6"/>
      <c r="N5" s="6"/>
      <c r="O5" s="6"/>
      <c r="P5" s="6"/>
      <c r="Q5" s="6"/>
    </row>
    <row r="6" spans="2:17" ht="15.75" x14ac:dyDescent="0.25">
      <c r="B6" s="121" t="s">
        <v>58</v>
      </c>
      <c r="C6" s="121"/>
      <c r="D6" s="121"/>
      <c r="E6" s="121"/>
      <c r="F6" s="121"/>
      <c r="G6" s="121"/>
      <c r="H6" s="121"/>
      <c r="I6" s="7"/>
      <c r="J6" s="7"/>
      <c r="K6" s="7"/>
      <c r="L6" s="7"/>
      <c r="M6" s="7"/>
      <c r="N6" s="7"/>
      <c r="O6" s="7"/>
      <c r="P6" s="7"/>
      <c r="Q6" s="7"/>
    </row>
    <row r="7" spans="2:17" ht="21.6" customHeight="1" x14ac:dyDescent="0.25">
      <c r="B7" s="123" t="s">
        <v>3</v>
      </c>
      <c r="C7" s="123" t="s">
        <v>59</v>
      </c>
      <c r="D7" s="123"/>
      <c r="E7" s="122" t="s">
        <v>60</v>
      </c>
      <c r="F7" s="122"/>
      <c r="G7" s="122"/>
      <c r="H7" s="122" t="s">
        <v>61</v>
      </c>
      <c r="I7" s="122"/>
      <c r="J7" s="122"/>
      <c r="K7" s="123" t="s">
        <v>62</v>
      </c>
      <c r="L7" s="123"/>
      <c r="M7" s="123"/>
      <c r="N7" s="123"/>
    </row>
    <row r="8" spans="2:17" ht="34.15" customHeight="1" x14ac:dyDescent="0.25">
      <c r="B8" s="123"/>
      <c r="C8" s="123"/>
      <c r="D8" s="123"/>
      <c r="E8" s="122"/>
      <c r="F8" s="122"/>
      <c r="G8" s="122"/>
      <c r="H8" s="122"/>
      <c r="I8" s="122"/>
      <c r="J8" s="122"/>
      <c r="K8" s="122" t="s">
        <v>63</v>
      </c>
      <c r="L8" s="122"/>
      <c r="M8" s="122"/>
      <c r="N8" s="3" t="s">
        <v>64</v>
      </c>
      <c r="O8" s="1"/>
      <c r="P8" s="1"/>
      <c r="Q8" s="1"/>
    </row>
    <row r="9" spans="2:17" ht="15.75" x14ac:dyDescent="0.25">
      <c r="B9" s="4">
        <v>1</v>
      </c>
      <c r="C9" s="156">
        <v>2</v>
      </c>
      <c r="D9" s="156"/>
      <c r="E9" s="156">
        <v>3</v>
      </c>
      <c r="F9" s="156"/>
      <c r="G9" s="156"/>
      <c r="H9" s="156">
        <v>4</v>
      </c>
      <c r="I9" s="156"/>
      <c r="J9" s="156"/>
      <c r="K9" s="156">
        <v>5</v>
      </c>
      <c r="L9" s="156"/>
      <c r="M9" s="156"/>
      <c r="N9" s="4">
        <v>6</v>
      </c>
    </row>
    <row r="10" spans="2:17" ht="15.75" x14ac:dyDescent="0.25">
      <c r="B10" s="192" t="s">
        <v>15</v>
      </c>
      <c r="C10" s="194" t="s">
        <v>405</v>
      </c>
      <c r="D10" s="195"/>
      <c r="E10" s="198" t="s">
        <v>25</v>
      </c>
      <c r="F10" s="199"/>
      <c r="G10" s="200"/>
      <c r="H10" s="157">
        <v>0</v>
      </c>
      <c r="I10" s="158"/>
      <c r="J10" s="158"/>
      <c r="K10" s="157">
        <v>0</v>
      </c>
      <c r="L10" s="158"/>
      <c r="M10" s="158"/>
      <c r="N10" s="13">
        <f>O43</f>
        <v>6472</v>
      </c>
    </row>
    <row r="11" spans="2:17" ht="15.75" x14ac:dyDescent="0.25">
      <c r="B11" s="193"/>
      <c r="C11" s="196"/>
      <c r="D11" s="197"/>
      <c r="E11" s="201"/>
      <c r="F11" s="202"/>
      <c r="G11" s="203"/>
      <c r="H11" s="187" t="s">
        <v>20</v>
      </c>
      <c r="I11" s="188"/>
      <c r="J11" s="189"/>
      <c r="K11" s="187" t="s">
        <v>18</v>
      </c>
      <c r="L11" s="188"/>
      <c r="M11" s="189"/>
      <c r="N11" s="11" t="s">
        <v>23</v>
      </c>
      <c r="O11" s="60"/>
      <c r="P11" s="61"/>
    </row>
    <row r="12" spans="2:17" ht="15.75" x14ac:dyDescent="0.25">
      <c r="B12" s="192" t="s">
        <v>48</v>
      </c>
      <c r="C12" s="194" t="s">
        <v>119</v>
      </c>
      <c r="D12" s="195"/>
      <c r="E12" s="198" t="s">
        <v>406</v>
      </c>
      <c r="F12" s="199"/>
      <c r="G12" s="200"/>
      <c r="H12" s="157">
        <v>0</v>
      </c>
      <c r="I12" s="159"/>
      <c r="J12" s="159"/>
      <c r="K12" s="157">
        <v>0</v>
      </c>
      <c r="L12" s="159"/>
      <c r="M12" s="159"/>
      <c r="N12" s="13">
        <f>O59</f>
        <v>3</v>
      </c>
    </row>
    <row r="13" spans="2:17" ht="15.75" x14ac:dyDescent="0.25">
      <c r="B13" s="193"/>
      <c r="C13" s="196"/>
      <c r="D13" s="197"/>
      <c r="E13" s="201"/>
      <c r="F13" s="202"/>
      <c r="G13" s="203"/>
      <c r="H13" s="187" t="s">
        <v>20</v>
      </c>
      <c r="I13" s="188"/>
      <c r="J13" s="189"/>
      <c r="K13" s="187" t="s">
        <v>18</v>
      </c>
      <c r="L13" s="188"/>
      <c r="M13" s="189"/>
      <c r="N13" s="11" t="s">
        <v>23</v>
      </c>
    </row>
    <row r="16" spans="2:17" ht="15.75" x14ac:dyDescent="0.25">
      <c r="B16" s="121" t="s">
        <v>72</v>
      </c>
      <c r="C16" s="121"/>
      <c r="D16" s="121"/>
      <c r="E16" s="121"/>
      <c r="F16" s="121"/>
      <c r="G16" s="121"/>
    </row>
    <row r="17" spans="2:8" ht="15.75" x14ac:dyDescent="0.25">
      <c r="B17" s="190" t="s">
        <v>73</v>
      </c>
      <c r="C17" s="190"/>
      <c r="D17" s="190"/>
      <c r="E17" s="190"/>
      <c r="F17" s="190" t="s">
        <v>74</v>
      </c>
      <c r="G17" s="190"/>
      <c r="H17" s="190"/>
    </row>
    <row r="18" spans="2:8" ht="15.75" x14ac:dyDescent="0.25">
      <c r="B18" s="191">
        <v>1</v>
      </c>
      <c r="C18" s="191"/>
      <c r="D18" s="191"/>
      <c r="E18" s="191"/>
      <c r="F18" s="191">
        <v>2</v>
      </c>
      <c r="G18" s="191"/>
      <c r="H18" s="191"/>
    </row>
    <row r="19" spans="2:8" ht="15.75" x14ac:dyDescent="0.25">
      <c r="B19" s="153" t="s">
        <v>75</v>
      </c>
      <c r="C19" s="153"/>
      <c r="D19" s="153"/>
      <c r="E19" s="153"/>
      <c r="F19" s="154">
        <f>F20+F22+F26+F30</f>
        <v>13500000</v>
      </c>
      <c r="G19" s="154"/>
      <c r="H19" s="154"/>
    </row>
    <row r="20" spans="2:8" ht="15.75" x14ac:dyDescent="0.25">
      <c r="B20" s="153" t="s">
        <v>76</v>
      </c>
      <c r="C20" s="153"/>
      <c r="D20" s="153"/>
      <c r="E20" s="153"/>
      <c r="F20" s="152"/>
      <c r="G20" s="152"/>
      <c r="H20" s="152"/>
    </row>
    <row r="21" spans="2:8" ht="15.75" x14ac:dyDescent="0.25">
      <c r="B21" s="151"/>
      <c r="C21" s="151"/>
      <c r="D21" s="151"/>
      <c r="E21" s="151"/>
      <c r="F21" s="152"/>
      <c r="G21" s="152"/>
      <c r="H21" s="152"/>
    </row>
    <row r="22" spans="2:8" ht="31.15" customHeight="1" x14ac:dyDescent="0.25">
      <c r="B22" s="153" t="s">
        <v>336</v>
      </c>
      <c r="C22" s="153"/>
      <c r="D22" s="153"/>
      <c r="E22" s="153"/>
      <c r="F22" s="154">
        <f>F25</f>
        <v>0</v>
      </c>
      <c r="G22" s="154"/>
      <c r="H22" s="154"/>
    </row>
    <row r="23" spans="2:8" ht="15.75" x14ac:dyDescent="0.25">
      <c r="B23" s="151" t="s">
        <v>274</v>
      </c>
      <c r="C23" s="151"/>
      <c r="D23" s="151"/>
      <c r="E23" s="151"/>
      <c r="F23" s="152"/>
      <c r="G23" s="152"/>
      <c r="H23" s="152"/>
    </row>
    <row r="24" spans="2:8" ht="31.5" customHeight="1" x14ac:dyDescent="0.25">
      <c r="B24" s="151" t="s">
        <v>275</v>
      </c>
      <c r="C24" s="151"/>
      <c r="D24" s="151"/>
      <c r="E24" s="151"/>
      <c r="F24" s="152"/>
      <c r="G24" s="152"/>
      <c r="H24" s="152"/>
    </row>
    <row r="25" spans="2:8" ht="15.75" x14ac:dyDescent="0.25">
      <c r="B25" s="151" t="s">
        <v>77</v>
      </c>
      <c r="C25" s="151"/>
      <c r="D25" s="151"/>
      <c r="E25" s="151"/>
      <c r="F25" s="152"/>
      <c r="G25" s="152"/>
      <c r="H25" s="152"/>
    </row>
    <row r="26" spans="2:8" ht="15.75" x14ac:dyDescent="0.25">
      <c r="B26" s="153" t="s">
        <v>337</v>
      </c>
      <c r="C26" s="153"/>
      <c r="D26" s="153"/>
      <c r="E26" s="153"/>
      <c r="F26" s="154">
        <f>F29</f>
        <v>13500000</v>
      </c>
      <c r="G26" s="154"/>
      <c r="H26" s="154"/>
    </row>
    <row r="27" spans="2:8" ht="15.75" x14ac:dyDescent="0.25">
      <c r="B27" s="151" t="s">
        <v>276</v>
      </c>
      <c r="C27" s="151"/>
      <c r="D27" s="151"/>
      <c r="E27" s="151"/>
      <c r="F27" s="152"/>
      <c r="G27" s="152"/>
      <c r="H27" s="152"/>
    </row>
    <row r="28" spans="2:8" ht="31.5" customHeight="1" x14ac:dyDescent="0.25">
      <c r="B28" s="151" t="s">
        <v>277</v>
      </c>
      <c r="C28" s="151"/>
      <c r="D28" s="151"/>
      <c r="E28" s="151"/>
      <c r="F28" s="152"/>
      <c r="G28" s="152"/>
      <c r="H28" s="152"/>
    </row>
    <row r="29" spans="2:8" ht="15.75" x14ac:dyDescent="0.25">
      <c r="B29" s="151" t="s">
        <v>78</v>
      </c>
      <c r="C29" s="151"/>
      <c r="D29" s="151"/>
      <c r="E29" s="151"/>
      <c r="F29" s="152">
        <f>L69</f>
        <v>13500000</v>
      </c>
      <c r="G29" s="152"/>
      <c r="H29" s="152"/>
    </row>
    <row r="30" spans="2:8" ht="15.75" x14ac:dyDescent="0.25">
      <c r="B30" s="153" t="s">
        <v>278</v>
      </c>
      <c r="C30" s="153"/>
      <c r="D30" s="153"/>
      <c r="E30" s="153"/>
      <c r="F30" s="152"/>
      <c r="G30" s="152"/>
      <c r="H30" s="152"/>
    </row>
    <row r="31" spans="2:8" ht="15.75" x14ac:dyDescent="0.25">
      <c r="B31" s="151"/>
      <c r="C31" s="151"/>
      <c r="D31" s="151"/>
      <c r="E31" s="151"/>
      <c r="F31" s="152"/>
      <c r="G31" s="152"/>
      <c r="H31" s="152"/>
    </row>
    <row r="32" spans="2:8" ht="15.75" x14ac:dyDescent="0.25">
      <c r="B32" s="153" t="s">
        <v>79</v>
      </c>
      <c r="C32" s="153"/>
      <c r="D32" s="153"/>
      <c r="E32" s="153"/>
      <c r="F32" s="154">
        <f>SUM(F33:H35)</f>
        <v>2382352.9900000002</v>
      </c>
      <c r="G32" s="154"/>
      <c r="H32" s="154"/>
    </row>
    <row r="33" spans="2:17" ht="15.75" x14ac:dyDescent="0.25">
      <c r="B33" s="151" t="s">
        <v>80</v>
      </c>
      <c r="C33" s="151"/>
      <c r="D33" s="151"/>
      <c r="E33" s="151"/>
      <c r="F33" s="152">
        <f>M69</f>
        <v>2382352.9900000002</v>
      </c>
      <c r="G33" s="152"/>
      <c r="H33" s="152"/>
    </row>
    <row r="34" spans="2:17" ht="15.75" x14ac:dyDescent="0.25">
      <c r="B34" s="151" t="s">
        <v>81</v>
      </c>
      <c r="C34" s="151"/>
      <c r="D34" s="151"/>
      <c r="E34" s="151"/>
      <c r="F34" s="152">
        <v>0</v>
      </c>
      <c r="G34" s="152"/>
      <c r="H34" s="152"/>
    </row>
    <row r="35" spans="2:17" ht="15.75" x14ac:dyDescent="0.25">
      <c r="B35" s="151" t="s">
        <v>82</v>
      </c>
      <c r="C35" s="151"/>
      <c r="D35" s="151"/>
      <c r="E35" s="151"/>
      <c r="F35" s="152">
        <v>0</v>
      </c>
      <c r="G35" s="152"/>
      <c r="H35" s="152"/>
    </row>
    <row r="36" spans="2:17" ht="15.75" x14ac:dyDescent="0.25">
      <c r="B36" s="153" t="s">
        <v>83</v>
      </c>
      <c r="C36" s="153"/>
      <c r="D36" s="153"/>
      <c r="E36" s="153"/>
      <c r="F36" s="154">
        <f>F19+F32</f>
        <v>15882352.99</v>
      </c>
      <c r="G36" s="154"/>
      <c r="H36" s="154"/>
    </row>
    <row r="38" spans="2:17" ht="15.75" x14ac:dyDescent="0.25">
      <c r="B38" s="121" t="s">
        <v>84</v>
      </c>
      <c r="C38" s="121"/>
      <c r="D38" s="121"/>
      <c r="E38" s="121"/>
      <c r="F38" s="121"/>
      <c r="G38" s="121"/>
      <c r="H38" s="121"/>
    </row>
    <row r="39" spans="2:17" ht="16.149999999999999" customHeight="1" x14ac:dyDescent="0.25">
      <c r="B39" s="163" t="s">
        <v>85</v>
      </c>
      <c r="C39" s="122" t="s">
        <v>86</v>
      </c>
      <c r="D39" s="122" t="s">
        <v>87</v>
      </c>
      <c r="E39" s="122" t="s">
        <v>88</v>
      </c>
      <c r="F39" s="122" t="s">
        <v>89</v>
      </c>
      <c r="G39" s="122" t="s">
        <v>90</v>
      </c>
      <c r="H39" s="122" t="s">
        <v>91</v>
      </c>
      <c r="I39" s="122" t="s">
        <v>92</v>
      </c>
      <c r="J39" s="122"/>
      <c r="K39" s="122"/>
      <c r="L39" s="122"/>
      <c r="M39" s="122"/>
      <c r="N39" s="122" t="s">
        <v>6</v>
      </c>
      <c r="O39" s="122"/>
      <c r="P39" s="122" t="s">
        <v>93</v>
      </c>
      <c r="Q39" s="122" t="s">
        <v>94</v>
      </c>
    </row>
    <row r="40" spans="2:17" ht="46.9" customHeight="1" x14ac:dyDescent="0.25">
      <c r="B40" s="164"/>
      <c r="C40" s="122"/>
      <c r="D40" s="122"/>
      <c r="E40" s="122"/>
      <c r="F40" s="122"/>
      <c r="G40" s="122"/>
      <c r="H40" s="122"/>
      <c r="I40" s="122" t="s">
        <v>45</v>
      </c>
      <c r="J40" s="122" t="s">
        <v>95</v>
      </c>
      <c r="K40" s="122"/>
      <c r="L40" s="122"/>
      <c r="M40" s="122" t="s">
        <v>96</v>
      </c>
      <c r="N40" s="122" t="s">
        <v>97</v>
      </c>
      <c r="O40" s="122" t="s">
        <v>98</v>
      </c>
      <c r="P40" s="122"/>
      <c r="Q40" s="122"/>
    </row>
    <row r="41" spans="2:17" ht="96" customHeight="1" x14ac:dyDescent="0.25">
      <c r="B41" s="165"/>
      <c r="C41" s="122"/>
      <c r="D41" s="122"/>
      <c r="E41" s="122"/>
      <c r="F41" s="122"/>
      <c r="G41" s="122"/>
      <c r="H41" s="122"/>
      <c r="I41" s="122"/>
      <c r="J41" s="3" t="s">
        <v>99</v>
      </c>
      <c r="K41" s="3" t="s">
        <v>100</v>
      </c>
      <c r="L41" s="3" t="s">
        <v>101</v>
      </c>
      <c r="M41" s="122"/>
      <c r="N41" s="122"/>
      <c r="O41" s="122"/>
      <c r="P41" s="122"/>
      <c r="Q41" s="122"/>
    </row>
    <row r="42" spans="2:17" ht="15.75" x14ac:dyDescent="0.25">
      <c r="B42" s="4">
        <v>1</v>
      </c>
      <c r="C42" s="4">
        <v>2</v>
      </c>
      <c r="D42" s="4">
        <v>3</v>
      </c>
      <c r="E42" s="4">
        <v>4</v>
      </c>
      <c r="F42" s="4">
        <v>5</v>
      </c>
      <c r="G42" s="4">
        <v>6</v>
      </c>
      <c r="H42" s="4">
        <v>7</v>
      </c>
      <c r="I42" s="4">
        <v>8</v>
      </c>
      <c r="J42" s="4">
        <v>9</v>
      </c>
      <c r="K42" s="4">
        <v>10</v>
      </c>
      <c r="L42" s="4">
        <v>11</v>
      </c>
      <c r="M42" s="4">
        <v>12</v>
      </c>
      <c r="N42" s="4">
        <v>13</v>
      </c>
      <c r="O42" s="4">
        <v>14</v>
      </c>
      <c r="P42" s="4">
        <v>15</v>
      </c>
      <c r="Q42" s="4">
        <v>16</v>
      </c>
    </row>
    <row r="43" spans="2:17" ht="15.75" x14ac:dyDescent="0.25">
      <c r="B43" s="166" t="s">
        <v>407</v>
      </c>
      <c r="C43" s="146" t="s">
        <v>102</v>
      </c>
      <c r="D43" s="119" t="s">
        <v>309</v>
      </c>
      <c r="E43" s="146" t="s">
        <v>16</v>
      </c>
      <c r="F43" s="146" t="s">
        <v>282</v>
      </c>
      <c r="G43" s="119" t="s">
        <v>283</v>
      </c>
      <c r="H43" s="146" t="s">
        <v>103</v>
      </c>
      <c r="I43" s="171">
        <f>SUM(J43:M46)</f>
        <v>11176470.620000001</v>
      </c>
      <c r="J43" s="171">
        <f>SUM(J47:J58)</f>
        <v>0</v>
      </c>
      <c r="K43" s="171">
        <f t="shared" ref="K43:M43" si="0">SUM(K47:K58)</f>
        <v>0</v>
      </c>
      <c r="L43" s="171">
        <f>SUM(L47:L58)</f>
        <v>9500000</v>
      </c>
      <c r="M43" s="171">
        <f t="shared" si="0"/>
        <v>1676470.62</v>
      </c>
      <c r="N43" s="119" t="s">
        <v>408</v>
      </c>
      <c r="O43" s="13">
        <f>O47+O49+O51+O53+O55+O57</f>
        <v>6472</v>
      </c>
      <c r="P43" s="158"/>
      <c r="Q43" s="146"/>
    </row>
    <row r="44" spans="2:17" ht="33.75" customHeight="1" x14ac:dyDescent="0.25">
      <c r="B44" s="167"/>
      <c r="C44" s="147"/>
      <c r="D44" s="126"/>
      <c r="E44" s="147"/>
      <c r="F44" s="147"/>
      <c r="G44" s="126"/>
      <c r="H44" s="147"/>
      <c r="I44" s="172"/>
      <c r="J44" s="172"/>
      <c r="K44" s="172"/>
      <c r="L44" s="172"/>
      <c r="M44" s="172"/>
      <c r="N44" s="139"/>
      <c r="O44" s="11" t="s">
        <v>23</v>
      </c>
      <c r="P44" s="161"/>
      <c r="Q44" s="147"/>
    </row>
    <row r="45" spans="2:17" ht="15" customHeight="1" x14ac:dyDescent="0.25">
      <c r="B45" s="167"/>
      <c r="C45" s="147"/>
      <c r="D45" s="126"/>
      <c r="E45" s="147"/>
      <c r="F45" s="147"/>
      <c r="G45" s="126"/>
      <c r="H45" s="147"/>
      <c r="I45" s="172"/>
      <c r="J45" s="172"/>
      <c r="K45" s="172"/>
      <c r="L45" s="172"/>
      <c r="M45" s="172"/>
      <c r="N45" s="119" t="s">
        <v>409</v>
      </c>
      <c r="O45" s="67">
        <f>O48+O50+O52+O54+O56+O58</f>
        <v>12.12</v>
      </c>
      <c r="P45" s="161"/>
      <c r="Q45" s="147"/>
    </row>
    <row r="46" spans="2:17" ht="15.75" x14ac:dyDescent="0.25">
      <c r="B46" s="168"/>
      <c r="C46" s="148"/>
      <c r="D46" s="139"/>
      <c r="E46" s="148"/>
      <c r="F46" s="148"/>
      <c r="G46" s="139"/>
      <c r="H46" s="148"/>
      <c r="I46" s="186"/>
      <c r="J46" s="186"/>
      <c r="K46" s="186"/>
      <c r="L46" s="186"/>
      <c r="M46" s="186"/>
      <c r="N46" s="139"/>
      <c r="O46" s="11" t="s">
        <v>23</v>
      </c>
      <c r="P46" s="162"/>
      <c r="Q46" s="148"/>
    </row>
    <row r="47" spans="2:17" ht="72" customHeight="1" x14ac:dyDescent="0.25">
      <c r="B47" s="119" t="s">
        <v>539</v>
      </c>
      <c r="C47" s="149"/>
      <c r="D47" s="119" t="s">
        <v>309</v>
      </c>
      <c r="E47" s="146" t="s">
        <v>16</v>
      </c>
      <c r="F47" s="149"/>
      <c r="G47" s="119" t="s">
        <v>283</v>
      </c>
      <c r="H47" s="149"/>
      <c r="I47" s="171">
        <f>SUM(J47:M48)</f>
        <v>1764705.8900000001</v>
      </c>
      <c r="J47" s="171">
        <v>0</v>
      </c>
      <c r="K47" s="171">
        <v>0</v>
      </c>
      <c r="L47" s="171">
        <v>1500000</v>
      </c>
      <c r="M47" s="171">
        <v>264705.89</v>
      </c>
      <c r="N47" s="41" t="s">
        <v>408</v>
      </c>
      <c r="O47" s="68">
        <v>1165</v>
      </c>
      <c r="P47" s="146" t="s">
        <v>305</v>
      </c>
      <c r="Q47" s="146" t="s">
        <v>410</v>
      </c>
    </row>
    <row r="48" spans="2:17" ht="72" customHeight="1" x14ac:dyDescent="0.25">
      <c r="B48" s="139"/>
      <c r="C48" s="238"/>
      <c r="D48" s="139"/>
      <c r="E48" s="148"/>
      <c r="F48" s="238"/>
      <c r="G48" s="139"/>
      <c r="H48" s="238"/>
      <c r="I48" s="186"/>
      <c r="J48" s="186"/>
      <c r="K48" s="186"/>
      <c r="L48" s="186"/>
      <c r="M48" s="186"/>
      <c r="N48" s="41" t="s">
        <v>409</v>
      </c>
      <c r="O48" s="67">
        <v>2.7</v>
      </c>
      <c r="P48" s="209"/>
      <c r="Q48" s="147"/>
    </row>
    <row r="49" spans="2:17" ht="79.5" customHeight="1" x14ac:dyDescent="0.25">
      <c r="B49" s="119" t="s">
        <v>540</v>
      </c>
      <c r="C49" s="149"/>
      <c r="D49" s="119" t="s">
        <v>309</v>
      </c>
      <c r="E49" s="146" t="s">
        <v>16</v>
      </c>
      <c r="F49" s="149"/>
      <c r="G49" s="119" t="s">
        <v>283</v>
      </c>
      <c r="H49" s="149"/>
      <c r="I49" s="171">
        <f>SUM(J49:M50)</f>
        <v>1176470.5900000001</v>
      </c>
      <c r="J49" s="171">
        <v>0</v>
      </c>
      <c r="K49" s="171">
        <v>0</v>
      </c>
      <c r="L49" s="171">
        <v>1000000</v>
      </c>
      <c r="M49" s="171">
        <v>176470.59</v>
      </c>
      <c r="N49" s="41" t="s">
        <v>408</v>
      </c>
      <c r="O49" s="68">
        <v>777</v>
      </c>
      <c r="P49" s="146" t="s">
        <v>367</v>
      </c>
      <c r="Q49" s="146" t="s">
        <v>379</v>
      </c>
    </row>
    <row r="50" spans="2:17" ht="79.5" customHeight="1" x14ac:dyDescent="0.25">
      <c r="B50" s="139"/>
      <c r="C50" s="238"/>
      <c r="D50" s="139"/>
      <c r="E50" s="148"/>
      <c r="F50" s="238"/>
      <c r="G50" s="139"/>
      <c r="H50" s="238"/>
      <c r="I50" s="186"/>
      <c r="J50" s="186"/>
      <c r="K50" s="186"/>
      <c r="L50" s="186"/>
      <c r="M50" s="186"/>
      <c r="N50" s="41" t="s">
        <v>409</v>
      </c>
      <c r="O50" s="67">
        <v>1.45</v>
      </c>
      <c r="P50" s="209"/>
      <c r="Q50" s="147"/>
    </row>
    <row r="51" spans="2:17" ht="87" customHeight="1" x14ac:dyDescent="0.25">
      <c r="B51" s="119" t="s">
        <v>541</v>
      </c>
      <c r="C51" s="149"/>
      <c r="D51" s="119" t="s">
        <v>309</v>
      </c>
      <c r="E51" s="146" t="s">
        <v>16</v>
      </c>
      <c r="F51" s="149"/>
      <c r="G51" s="119" t="s">
        <v>283</v>
      </c>
      <c r="H51" s="149"/>
      <c r="I51" s="171">
        <f>SUM(J51:M52)</f>
        <v>1764705.8900000001</v>
      </c>
      <c r="J51" s="171">
        <v>0</v>
      </c>
      <c r="K51" s="171">
        <v>0</v>
      </c>
      <c r="L51" s="171">
        <v>1500000</v>
      </c>
      <c r="M51" s="171">
        <v>264705.89</v>
      </c>
      <c r="N51" s="41" t="s">
        <v>408</v>
      </c>
      <c r="O51" s="68">
        <v>780</v>
      </c>
      <c r="P51" s="146" t="s">
        <v>402</v>
      </c>
      <c r="Q51" s="146" t="s">
        <v>379</v>
      </c>
    </row>
    <row r="52" spans="2:17" ht="87" customHeight="1" x14ac:dyDescent="0.25">
      <c r="B52" s="139"/>
      <c r="C52" s="238"/>
      <c r="D52" s="139"/>
      <c r="E52" s="148"/>
      <c r="F52" s="238"/>
      <c r="G52" s="139"/>
      <c r="H52" s="238"/>
      <c r="I52" s="186"/>
      <c r="J52" s="186"/>
      <c r="K52" s="186"/>
      <c r="L52" s="186"/>
      <c r="M52" s="186"/>
      <c r="N52" s="41" t="s">
        <v>409</v>
      </c>
      <c r="O52" s="72">
        <v>2</v>
      </c>
      <c r="P52" s="209"/>
      <c r="Q52" s="147"/>
    </row>
    <row r="53" spans="2:17" ht="79.5" customHeight="1" x14ac:dyDescent="0.25">
      <c r="B53" s="119" t="s">
        <v>542</v>
      </c>
      <c r="C53" s="149"/>
      <c r="D53" s="119" t="s">
        <v>309</v>
      </c>
      <c r="E53" s="146" t="s">
        <v>16</v>
      </c>
      <c r="F53" s="149"/>
      <c r="G53" s="119" t="s">
        <v>283</v>
      </c>
      <c r="H53" s="149"/>
      <c r="I53" s="171">
        <f>SUM(J53:M54)</f>
        <v>2352941.1800000002</v>
      </c>
      <c r="J53" s="171">
        <v>0</v>
      </c>
      <c r="K53" s="171">
        <v>0</v>
      </c>
      <c r="L53" s="171">
        <v>2000000</v>
      </c>
      <c r="M53" s="171">
        <v>352941.18</v>
      </c>
      <c r="N53" s="41" t="s">
        <v>408</v>
      </c>
      <c r="O53" s="68">
        <v>1500</v>
      </c>
      <c r="P53" s="146" t="s">
        <v>305</v>
      </c>
      <c r="Q53" s="146" t="s">
        <v>379</v>
      </c>
    </row>
    <row r="54" spans="2:17" ht="79.5" customHeight="1" x14ac:dyDescent="0.25">
      <c r="B54" s="139"/>
      <c r="C54" s="238"/>
      <c r="D54" s="139"/>
      <c r="E54" s="148"/>
      <c r="F54" s="238"/>
      <c r="G54" s="139"/>
      <c r="H54" s="238"/>
      <c r="I54" s="186"/>
      <c r="J54" s="186"/>
      <c r="K54" s="186"/>
      <c r="L54" s="186"/>
      <c r="M54" s="186"/>
      <c r="N54" s="41" t="s">
        <v>409</v>
      </c>
      <c r="O54" s="67">
        <v>3.44</v>
      </c>
      <c r="P54" s="209"/>
      <c r="Q54" s="147"/>
    </row>
    <row r="55" spans="2:17" ht="80.25" customHeight="1" x14ac:dyDescent="0.25">
      <c r="B55" s="119" t="s">
        <v>543</v>
      </c>
      <c r="C55" s="149"/>
      <c r="D55" s="119" t="s">
        <v>309</v>
      </c>
      <c r="E55" s="146" t="s">
        <v>16</v>
      </c>
      <c r="F55" s="149"/>
      <c r="G55" s="119" t="s">
        <v>283</v>
      </c>
      <c r="H55" s="149"/>
      <c r="I55" s="171">
        <f>SUM(J55:M56)</f>
        <v>2352941.1800000002</v>
      </c>
      <c r="J55" s="171">
        <v>0</v>
      </c>
      <c r="K55" s="171">
        <v>0</v>
      </c>
      <c r="L55" s="171">
        <v>2000000</v>
      </c>
      <c r="M55" s="171">
        <v>352941.18</v>
      </c>
      <c r="N55" s="41" t="s">
        <v>408</v>
      </c>
      <c r="O55" s="68">
        <v>1150</v>
      </c>
      <c r="P55" s="146" t="s">
        <v>402</v>
      </c>
      <c r="Q55" s="146" t="s">
        <v>379</v>
      </c>
    </row>
    <row r="56" spans="2:17" ht="80.25" customHeight="1" x14ac:dyDescent="0.25">
      <c r="B56" s="139"/>
      <c r="C56" s="238"/>
      <c r="D56" s="139"/>
      <c r="E56" s="148"/>
      <c r="F56" s="238"/>
      <c r="G56" s="139"/>
      <c r="H56" s="238"/>
      <c r="I56" s="186"/>
      <c r="J56" s="186"/>
      <c r="K56" s="186"/>
      <c r="L56" s="186"/>
      <c r="M56" s="186"/>
      <c r="N56" s="41" t="s">
        <v>409</v>
      </c>
      <c r="O56" s="67">
        <v>2.5</v>
      </c>
      <c r="P56" s="209"/>
      <c r="Q56" s="147"/>
    </row>
    <row r="57" spans="2:17" ht="79.5" customHeight="1" x14ac:dyDescent="0.25">
      <c r="B57" s="119" t="s">
        <v>544</v>
      </c>
      <c r="C57" s="149"/>
      <c r="D57" s="119" t="s">
        <v>309</v>
      </c>
      <c r="E57" s="146" t="s">
        <v>16</v>
      </c>
      <c r="F57" s="149"/>
      <c r="G57" s="119" t="s">
        <v>283</v>
      </c>
      <c r="H57" s="149"/>
      <c r="I57" s="171">
        <f>SUM(J57:M58)</f>
        <v>1764705.8900000001</v>
      </c>
      <c r="J57" s="171">
        <v>0</v>
      </c>
      <c r="K57" s="171">
        <v>0</v>
      </c>
      <c r="L57" s="171">
        <v>1500000</v>
      </c>
      <c r="M57" s="171">
        <v>264705.89</v>
      </c>
      <c r="N57" s="41" t="s">
        <v>408</v>
      </c>
      <c r="O57" s="68">
        <v>1100</v>
      </c>
      <c r="P57" s="146" t="s">
        <v>350</v>
      </c>
      <c r="Q57" s="146" t="s">
        <v>382</v>
      </c>
    </row>
    <row r="58" spans="2:17" ht="79.5" customHeight="1" x14ac:dyDescent="0.25">
      <c r="B58" s="139"/>
      <c r="C58" s="238"/>
      <c r="D58" s="139"/>
      <c r="E58" s="148"/>
      <c r="F58" s="238"/>
      <c r="G58" s="139"/>
      <c r="H58" s="238"/>
      <c r="I58" s="186"/>
      <c r="J58" s="186"/>
      <c r="K58" s="186"/>
      <c r="L58" s="186"/>
      <c r="M58" s="186"/>
      <c r="N58" s="41" t="s">
        <v>409</v>
      </c>
      <c r="O58" s="67">
        <v>0.03</v>
      </c>
      <c r="P58" s="209"/>
      <c r="Q58" s="147"/>
    </row>
    <row r="59" spans="2:17" ht="15.75" x14ac:dyDescent="0.25">
      <c r="B59" s="166" t="s">
        <v>411</v>
      </c>
      <c r="C59" s="149"/>
      <c r="D59" s="119" t="s">
        <v>309</v>
      </c>
      <c r="E59" s="119" t="s">
        <v>412</v>
      </c>
      <c r="F59" s="149"/>
      <c r="G59" s="119" t="s">
        <v>283</v>
      </c>
      <c r="H59" s="149"/>
      <c r="I59" s="171">
        <f>SUM(J59:M62)</f>
        <v>4705882.37</v>
      </c>
      <c r="J59" s="171">
        <f>SUM(J63:J68)</f>
        <v>0</v>
      </c>
      <c r="K59" s="171">
        <f t="shared" ref="K59:M59" si="1">SUM(K63:K68)</f>
        <v>0</v>
      </c>
      <c r="L59" s="171">
        <f>SUM(L63:L68)</f>
        <v>4000000</v>
      </c>
      <c r="M59" s="171">
        <f t="shared" si="1"/>
        <v>705882.37</v>
      </c>
      <c r="N59" s="119" t="s">
        <v>413</v>
      </c>
      <c r="O59" s="62">
        <f>O63+O65+O67</f>
        <v>3</v>
      </c>
      <c r="P59" s="146"/>
      <c r="Q59" s="146"/>
    </row>
    <row r="60" spans="2:17" ht="32.25" customHeight="1" x14ac:dyDescent="0.25">
      <c r="B60" s="167"/>
      <c r="C60" s="150"/>
      <c r="D60" s="126"/>
      <c r="E60" s="126"/>
      <c r="F60" s="150"/>
      <c r="G60" s="126"/>
      <c r="H60" s="150"/>
      <c r="I60" s="172"/>
      <c r="J60" s="172"/>
      <c r="K60" s="172"/>
      <c r="L60" s="172"/>
      <c r="M60" s="172"/>
      <c r="N60" s="139"/>
      <c r="O60" s="11" t="s">
        <v>23</v>
      </c>
      <c r="P60" s="147"/>
      <c r="Q60" s="147"/>
    </row>
    <row r="61" spans="2:17" ht="15.75" x14ac:dyDescent="0.25">
      <c r="B61" s="167"/>
      <c r="C61" s="150"/>
      <c r="D61" s="126"/>
      <c r="E61" s="126"/>
      <c r="F61" s="150"/>
      <c r="G61" s="126"/>
      <c r="H61" s="150"/>
      <c r="I61" s="172"/>
      <c r="J61" s="172"/>
      <c r="K61" s="172"/>
      <c r="L61" s="172"/>
      <c r="M61" s="172"/>
      <c r="N61" s="119" t="s">
        <v>414</v>
      </c>
      <c r="O61" s="69">
        <f>O64+O66+O68</f>
        <v>3</v>
      </c>
      <c r="P61" s="147"/>
      <c r="Q61" s="147"/>
    </row>
    <row r="62" spans="2:17" ht="33" customHeight="1" x14ac:dyDescent="0.25">
      <c r="B62" s="168"/>
      <c r="C62" s="238"/>
      <c r="D62" s="139"/>
      <c r="E62" s="139"/>
      <c r="F62" s="238"/>
      <c r="G62" s="139"/>
      <c r="H62" s="238"/>
      <c r="I62" s="186"/>
      <c r="J62" s="186"/>
      <c r="K62" s="186"/>
      <c r="L62" s="186"/>
      <c r="M62" s="186"/>
      <c r="N62" s="139"/>
      <c r="O62" s="11" t="s">
        <v>23</v>
      </c>
      <c r="P62" s="148"/>
      <c r="Q62" s="148"/>
    </row>
    <row r="63" spans="2:17" ht="47.25" x14ac:dyDescent="0.25">
      <c r="B63" s="119" t="s">
        <v>415</v>
      </c>
      <c r="C63" s="149"/>
      <c r="D63" s="119" t="s">
        <v>309</v>
      </c>
      <c r="E63" s="146" t="s">
        <v>16</v>
      </c>
      <c r="F63" s="149"/>
      <c r="G63" s="119" t="s">
        <v>283</v>
      </c>
      <c r="H63" s="149"/>
      <c r="I63" s="171">
        <f>SUM(J63:M64)</f>
        <v>1705882.3599999999</v>
      </c>
      <c r="J63" s="171">
        <v>0</v>
      </c>
      <c r="K63" s="171">
        <v>0</v>
      </c>
      <c r="L63" s="171">
        <v>1450000</v>
      </c>
      <c r="M63" s="171">
        <v>255882.36</v>
      </c>
      <c r="N63" s="49" t="s">
        <v>413</v>
      </c>
      <c r="O63" s="68">
        <v>1</v>
      </c>
      <c r="P63" s="146" t="s">
        <v>305</v>
      </c>
      <c r="Q63" s="146" t="s">
        <v>319</v>
      </c>
    </row>
    <row r="64" spans="2:17" ht="63" customHeight="1" x14ac:dyDescent="0.25">
      <c r="B64" s="139"/>
      <c r="C64" s="238"/>
      <c r="D64" s="139"/>
      <c r="E64" s="148"/>
      <c r="F64" s="238"/>
      <c r="G64" s="139"/>
      <c r="H64" s="238"/>
      <c r="I64" s="186"/>
      <c r="J64" s="186"/>
      <c r="K64" s="186"/>
      <c r="L64" s="186"/>
      <c r="M64" s="186"/>
      <c r="N64" s="51" t="s">
        <v>416</v>
      </c>
      <c r="O64" s="11" t="s">
        <v>352</v>
      </c>
      <c r="P64" s="210"/>
      <c r="Q64" s="148"/>
    </row>
    <row r="65" spans="2:17" ht="47.25" x14ac:dyDescent="0.25">
      <c r="B65" s="119" t="s">
        <v>417</v>
      </c>
      <c r="C65" s="149"/>
      <c r="D65" s="119" t="s">
        <v>309</v>
      </c>
      <c r="E65" s="146" t="s">
        <v>16</v>
      </c>
      <c r="F65" s="149"/>
      <c r="G65" s="119" t="s">
        <v>283</v>
      </c>
      <c r="H65" s="149"/>
      <c r="I65" s="171">
        <f>SUM(J65:M66)</f>
        <v>1705882.3599999999</v>
      </c>
      <c r="J65" s="171">
        <v>0</v>
      </c>
      <c r="K65" s="171">
        <v>0</v>
      </c>
      <c r="L65" s="171">
        <v>1450000</v>
      </c>
      <c r="M65" s="171">
        <v>255882.36</v>
      </c>
      <c r="N65" s="49" t="s">
        <v>413</v>
      </c>
      <c r="O65" s="68">
        <v>1</v>
      </c>
      <c r="P65" s="146" t="s">
        <v>305</v>
      </c>
      <c r="Q65" s="146" t="s">
        <v>319</v>
      </c>
    </row>
    <row r="66" spans="2:17" ht="63" customHeight="1" x14ac:dyDescent="0.25">
      <c r="B66" s="139"/>
      <c r="C66" s="238"/>
      <c r="D66" s="139"/>
      <c r="E66" s="148"/>
      <c r="F66" s="238"/>
      <c r="G66" s="139"/>
      <c r="H66" s="238"/>
      <c r="I66" s="186"/>
      <c r="J66" s="186"/>
      <c r="K66" s="186"/>
      <c r="L66" s="186"/>
      <c r="M66" s="186"/>
      <c r="N66" s="51" t="s">
        <v>416</v>
      </c>
      <c r="O66" s="11" t="s">
        <v>352</v>
      </c>
      <c r="P66" s="210"/>
      <c r="Q66" s="148"/>
    </row>
    <row r="67" spans="2:17" ht="64.5" customHeight="1" x14ac:dyDescent="0.25">
      <c r="B67" s="119" t="s">
        <v>418</v>
      </c>
      <c r="C67" s="149"/>
      <c r="D67" s="119" t="s">
        <v>309</v>
      </c>
      <c r="E67" s="146" t="s">
        <v>16</v>
      </c>
      <c r="F67" s="149"/>
      <c r="G67" s="119" t="s">
        <v>283</v>
      </c>
      <c r="H67" s="149"/>
      <c r="I67" s="171">
        <f>SUM(J67:M68)</f>
        <v>1294117.6499999999</v>
      </c>
      <c r="J67" s="171">
        <v>0</v>
      </c>
      <c r="K67" s="171">
        <v>0</v>
      </c>
      <c r="L67" s="171">
        <v>1100000</v>
      </c>
      <c r="M67" s="171">
        <v>194117.65</v>
      </c>
      <c r="N67" s="49" t="s">
        <v>413</v>
      </c>
      <c r="O67" s="68">
        <v>1</v>
      </c>
      <c r="P67" s="146" t="s">
        <v>402</v>
      </c>
      <c r="Q67" s="146" t="s">
        <v>345</v>
      </c>
    </row>
    <row r="68" spans="2:17" ht="64.5" customHeight="1" x14ac:dyDescent="0.25">
      <c r="B68" s="139"/>
      <c r="C68" s="238"/>
      <c r="D68" s="139"/>
      <c r="E68" s="148"/>
      <c r="F68" s="238"/>
      <c r="G68" s="139"/>
      <c r="H68" s="238"/>
      <c r="I68" s="186"/>
      <c r="J68" s="186"/>
      <c r="K68" s="186"/>
      <c r="L68" s="186"/>
      <c r="M68" s="186"/>
      <c r="N68" s="51" t="s">
        <v>416</v>
      </c>
      <c r="O68" s="11" t="s">
        <v>352</v>
      </c>
      <c r="P68" s="210"/>
      <c r="Q68" s="148"/>
    </row>
    <row r="69" spans="2:17" ht="15.75" x14ac:dyDescent="0.25">
      <c r="B69" s="140" t="s">
        <v>106</v>
      </c>
      <c r="C69" s="140"/>
      <c r="D69" s="140"/>
      <c r="E69" s="140"/>
      <c r="F69" s="140"/>
      <c r="G69" s="140"/>
      <c r="H69" s="140"/>
      <c r="I69" s="65">
        <f>I43+I59</f>
        <v>15882352.990000002</v>
      </c>
      <c r="J69" s="70">
        <f t="shared" ref="J69:M69" si="2">J43+J59</f>
        <v>0</v>
      </c>
      <c r="K69" s="70">
        <f t="shared" si="2"/>
        <v>0</v>
      </c>
      <c r="L69" s="65">
        <f>L43+L59</f>
        <v>13500000</v>
      </c>
      <c r="M69" s="65">
        <f t="shared" si="2"/>
        <v>2382352.9900000002</v>
      </c>
      <c r="N69" s="155"/>
      <c r="O69" s="155"/>
      <c r="P69" s="155"/>
      <c r="Q69" s="155"/>
    </row>
    <row r="70" spans="2:17" ht="15.75" x14ac:dyDescent="0.25">
      <c r="B70" s="90" t="s">
        <v>536</v>
      </c>
      <c r="C70" s="87"/>
      <c r="D70" s="87"/>
      <c r="E70" s="87"/>
      <c r="F70" s="87"/>
      <c r="G70" s="87"/>
      <c r="H70" s="87"/>
      <c r="I70" s="91"/>
      <c r="J70" s="93"/>
      <c r="K70" s="93"/>
      <c r="L70" s="91"/>
      <c r="M70" s="91"/>
      <c r="N70" s="89"/>
      <c r="O70" s="89"/>
      <c r="P70" s="89"/>
      <c r="Q70" s="89"/>
    </row>
    <row r="71" spans="2:17" ht="15.75" x14ac:dyDescent="0.25">
      <c r="B71" s="87"/>
      <c r="C71" s="87"/>
      <c r="D71" s="87"/>
      <c r="E71" s="87"/>
      <c r="F71" s="87"/>
      <c r="G71" s="87"/>
      <c r="H71" s="87"/>
      <c r="I71" s="91"/>
      <c r="J71" s="93"/>
      <c r="K71" s="93"/>
      <c r="L71" s="91"/>
      <c r="M71" s="91"/>
      <c r="N71" s="89"/>
      <c r="O71" s="89"/>
      <c r="P71" s="89"/>
      <c r="Q71" s="89"/>
    </row>
    <row r="73" spans="2:17" ht="15.75" x14ac:dyDescent="0.25">
      <c r="B73" s="169" t="s">
        <v>107</v>
      </c>
      <c r="C73" s="169"/>
      <c r="D73" s="169"/>
      <c r="E73" s="169"/>
    </row>
    <row r="74" spans="2:17" ht="35.450000000000003" customHeight="1" x14ac:dyDescent="0.25">
      <c r="B74" s="10" t="s">
        <v>3</v>
      </c>
      <c r="C74" s="122" t="s">
        <v>108</v>
      </c>
      <c r="D74" s="122"/>
      <c r="E74" s="122"/>
      <c r="F74" s="123" t="s">
        <v>109</v>
      </c>
      <c r="G74" s="123"/>
      <c r="H74" s="123"/>
      <c r="I74" s="123"/>
      <c r="J74" s="122" t="s">
        <v>110</v>
      </c>
      <c r="K74" s="123"/>
      <c r="L74" s="123"/>
      <c r="M74" s="123"/>
    </row>
    <row r="75" spans="2:17" ht="15.75" x14ac:dyDescent="0.25">
      <c r="B75" s="4">
        <v>1</v>
      </c>
      <c r="C75" s="156">
        <v>2</v>
      </c>
      <c r="D75" s="156"/>
      <c r="E75" s="156"/>
      <c r="F75" s="156">
        <v>3</v>
      </c>
      <c r="G75" s="156"/>
      <c r="H75" s="156"/>
      <c r="I75" s="156"/>
      <c r="J75" s="156">
        <v>4</v>
      </c>
      <c r="K75" s="156"/>
      <c r="L75" s="156"/>
      <c r="M75" s="156"/>
    </row>
    <row r="76" spans="2:17" ht="31.5" customHeight="1" x14ac:dyDescent="0.25">
      <c r="B76" s="8"/>
      <c r="C76" s="133" t="s">
        <v>327</v>
      </c>
      <c r="D76" s="133"/>
      <c r="E76" s="133"/>
      <c r="F76" s="170"/>
      <c r="G76" s="170"/>
      <c r="H76" s="170"/>
      <c r="I76" s="170"/>
      <c r="J76" s="170"/>
      <c r="K76" s="170"/>
      <c r="L76" s="170"/>
      <c r="M76" s="170"/>
    </row>
    <row r="78" spans="2:17" ht="15.75" x14ac:dyDescent="0.25">
      <c r="B78" s="169" t="s">
        <v>111</v>
      </c>
      <c r="C78" s="169"/>
      <c r="D78" s="169"/>
      <c r="E78" s="169"/>
      <c r="F78" s="169"/>
    </row>
    <row r="79" spans="2:17" ht="33.6" customHeight="1" x14ac:dyDescent="0.25">
      <c r="B79" s="10" t="s">
        <v>3</v>
      </c>
      <c r="C79" s="123" t="s">
        <v>112</v>
      </c>
      <c r="D79" s="123"/>
      <c r="E79" s="123"/>
      <c r="F79" s="123" t="s">
        <v>109</v>
      </c>
      <c r="G79" s="123"/>
      <c r="H79" s="123"/>
      <c r="I79" s="123"/>
      <c r="J79" s="122" t="s">
        <v>113</v>
      </c>
      <c r="K79" s="123"/>
      <c r="L79" s="123"/>
      <c r="M79" s="123"/>
    </row>
    <row r="80" spans="2:17" ht="15.75" x14ac:dyDescent="0.25">
      <c r="B80" s="4">
        <v>1</v>
      </c>
      <c r="C80" s="156">
        <v>2</v>
      </c>
      <c r="D80" s="156"/>
      <c r="E80" s="156"/>
      <c r="F80" s="156">
        <v>3</v>
      </c>
      <c r="G80" s="156"/>
      <c r="H80" s="156"/>
      <c r="I80" s="156"/>
      <c r="J80" s="156">
        <v>4</v>
      </c>
      <c r="K80" s="156"/>
      <c r="L80" s="156"/>
      <c r="M80" s="156"/>
    </row>
    <row r="81" spans="2:13" ht="47.25" customHeight="1" x14ac:dyDescent="0.25">
      <c r="B81" s="8"/>
      <c r="C81" s="133" t="s">
        <v>328</v>
      </c>
      <c r="D81" s="133"/>
      <c r="E81" s="133"/>
      <c r="F81" s="170"/>
      <c r="G81" s="170"/>
      <c r="H81" s="170"/>
      <c r="I81" s="170"/>
      <c r="J81" s="170"/>
      <c r="K81" s="170"/>
      <c r="L81" s="170"/>
      <c r="M81" s="170"/>
    </row>
    <row r="83" spans="2:13" ht="15.75" x14ac:dyDescent="0.25">
      <c r="B83" s="169" t="s">
        <v>114</v>
      </c>
      <c r="C83" s="169"/>
      <c r="D83" s="169"/>
    </row>
    <row r="84" spans="2:13" ht="38.450000000000003" customHeight="1" x14ac:dyDescent="0.25">
      <c r="B84" s="10" t="s">
        <v>3</v>
      </c>
      <c r="C84" s="122" t="s">
        <v>115</v>
      </c>
      <c r="D84" s="122"/>
      <c r="E84" s="122"/>
      <c r="F84" s="173" t="s">
        <v>116</v>
      </c>
      <c r="G84" s="174"/>
      <c r="H84" s="174"/>
      <c r="I84" s="174"/>
      <c r="J84" s="174"/>
      <c r="K84" s="174"/>
      <c r="L84" s="174"/>
      <c r="M84" s="175"/>
    </row>
    <row r="85" spans="2:13" ht="15.75" x14ac:dyDescent="0.25">
      <c r="B85" s="4">
        <v>1</v>
      </c>
      <c r="C85" s="156">
        <v>2</v>
      </c>
      <c r="D85" s="156"/>
      <c r="E85" s="156"/>
      <c r="F85" s="176">
        <v>3</v>
      </c>
      <c r="G85" s="177"/>
      <c r="H85" s="177"/>
      <c r="I85" s="177"/>
      <c r="J85" s="177"/>
      <c r="K85" s="177"/>
      <c r="L85" s="177"/>
      <c r="M85" s="178"/>
    </row>
    <row r="86" spans="2:13" ht="14.45" customHeight="1" x14ac:dyDescent="0.25">
      <c r="B86" s="34" t="s">
        <v>15</v>
      </c>
      <c r="C86" s="182"/>
      <c r="D86" s="182"/>
      <c r="E86" s="182"/>
      <c r="F86" s="183"/>
      <c r="G86" s="184"/>
      <c r="H86" s="184"/>
      <c r="I86" s="184"/>
      <c r="J86" s="184"/>
      <c r="K86" s="184"/>
      <c r="L86" s="184"/>
      <c r="M86" s="185"/>
    </row>
    <row r="88" spans="2:13" ht="15.75" x14ac:dyDescent="0.25">
      <c r="B88" s="169" t="s">
        <v>117</v>
      </c>
      <c r="C88" s="169"/>
      <c r="D88" s="169"/>
      <c r="E88" s="169"/>
      <c r="F88" s="169"/>
      <c r="G88" s="169"/>
    </row>
    <row r="89" spans="2:13" ht="15.6" customHeight="1" x14ac:dyDescent="0.25">
      <c r="B89" s="10" t="s">
        <v>3</v>
      </c>
      <c r="C89" s="173" t="s">
        <v>118</v>
      </c>
      <c r="D89" s="174"/>
      <c r="E89" s="174"/>
      <c r="F89" s="174"/>
      <c r="G89" s="174"/>
      <c r="H89" s="174"/>
      <c r="I89" s="174"/>
      <c r="J89" s="174"/>
      <c r="K89" s="174"/>
      <c r="L89" s="174"/>
      <c r="M89" s="175"/>
    </row>
    <row r="90" spans="2:13" ht="15.75" x14ac:dyDescent="0.25">
      <c r="B90" s="4">
        <v>1</v>
      </c>
      <c r="C90" s="176">
        <v>2</v>
      </c>
      <c r="D90" s="177"/>
      <c r="E90" s="177"/>
      <c r="F90" s="177"/>
      <c r="G90" s="177"/>
      <c r="H90" s="177"/>
      <c r="I90" s="177"/>
      <c r="J90" s="177"/>
      <c r="K90" s="177"/>
      <c r="L90" s="177"/>
      <c r="M90" s="178"/>
    </row>
    <row r="91" spans="2:13" ht="15.75" x14ac:dyDescent="0.25">
      <c r="B91" s="8"/>
      <c r="C91" s="179" t="s">
        <v>329</v>
      </c>
      <c r="D91" s="180"/>
      <c r="E91" s="180"/>
      <c r="F91" s="180"/>
      <c r="G91" s="180"/>
      <c r="H91" s="180"/>
      <c r="I91" s="180"/>
      <c r="J91" s="180"/>
      <c r="K91" s="180"/>
      <c r="L91" s="180"/>
      <c r="M91" s="181"/>
    </row>
  </sheetData>
  <autoFilter ref="B38:Q69" xr:uid="{00000000-0009-0000-0000-000005000000}">
    <filterColumn colId="0" showButton="0"/>
    <filterColumn colId="1" showButton="0"/>
    <filterColumn colId="2" showButton="0"/>
    <filterColumn colId="3" showButton="0"/>
    <filterColumn colId="4" showButton="0"/>
    <filterColumn colId="5" showButton="0"/>
  </autoFilter>
  <mergeCells count="276">
    <mergeCell ref="B2:Q2"/>
    <mergeCell ref="B4:Q4"/>
    <mergeCell ref="B6:H6"/>
    <mergeCell ref="B7:B8"/>
    <mergeCell ref="C7:D8"/>
    <mergeCell ref="E7:G8"/>
    <mergeCell ref="H7:J8"/>
    <mergeCell ref="K7:N7"/>
    <mergeCell ref="K8:M8"/>
    <mergeCell ref="K11:M11"/>
    <mergeCell ref="B12:B13"/>
    <mergeCell ref="C12:D13"/>
    <mergeCell ref="E12:G13"/>
    <mergeCell ref="H12:J12"/>
    <mergeCell ref="K12:M12"/>
    <mergeCell ref="H13:J13"/>
    <mergeCell ref="K13:M13"/>
    <mergeCell ref="C9:D9"/>
    <mergeCell ref="E9:G9"/>
    <mergeCell ref="H9:J9"/>
    <mergeCell ref="K9:M9"/>
    <mergeCell ref="B10:B11"/>
    <mergeCell ref="C10:D11"/>
    <mergeCell ref="E10:G11"/>
    <mergeCell ref="H10:J10"/>
    <mergeCell ref="K10:M10"/>
    <mergeCell ref="H11:J11"/>
    <mergeCell ref="B20:E20"/>
    <mergeCell ref="F20:H20"/>
    <mergeCell ref="B21:E21"/>
    <mergeCell ref="F21:H21"/>
    <mergeCell ref="B22:E22"/>
    <mergeCell ref="F22:H22"/>
    <mergeCell ref="B16:G16"/>
    <mergeCell ref="B17:E17"/>
    <mergeCell ref="F17:H17"/>
    <mergeCell ref="B18:E18"/>
    <mergeCell ref="F18:H18"/>
    <mergeCell ref="B19:E19"/>
    <mergeCell ref="F19:H19"/>
    <mergeCell ref="B26:E26"/>
    <mergeCell ref="F26:H26"/>
    <mergeCell ref="B27:E27"/>
    <mergeCell ref="F27:H27"/>
    <mergeCell ref="B28:E28"/>
    <mergeCell ref="F28:H28"/>
    <mergeCell ref="B23:E23"/>
    <mergeCell ref="F23:H23"/>
    <mergeCell ref="B24:E24"/>
    <mergeCell ref="F24:H24"/>
    <mergeCell ref="B25:E25"/>
    <mergeCell ref="F25:H25"/>
    <mergeCell ref="B32:E32"/>
    <mergeCell ref="F32:H32"/>
    <mergeCell ref="B33:E33"/>
    <mergeCell ref="F33:H33"/>
    <mergeCell ref="B34:E34"/>
    <mergeCell ref="F34:H34"/>
    <mergeCell ref="B29:E29"/>
    <mergeCell ref="F29:H29"/>
    <mergeCell ref="B30:E30"/>
    <mergeCell ref="F30:H30"/>
    <mergeCell ref="B31:E31"/>
    <mergeCell ref="F31:H31"/>
    <mergeCell ref="B35:E35"/>
    <mergeCell ref="F35:H35"/>
    <mergeCell ref="B36:E36"/>
    <mergeCell ref="F36:H36"/>
    <mergeCell ref="B38:H38"/>
    <mergeCell ref="B39:B41"/>
    <mergeCell ref="C39:C41"/>
    <mergeCell ref="D39:D41"/>
    <mergeCell ref="E39:E41"/>
    <mergeCell ref="F39:F41"/>
    <mergeCell ref="P63:P64"/>
    <mergeCell ref="Q63:Q64"/>
    <mergeCell ref="Q67:Q68"/>
    <mergeCell ref="O40:O41"/>
    <mergeCell ref="Q47:Q48"/>
    <mergeCell ref="P47:P48"/>
    <mergeCell ref="Q43:Q46"/>
    <mergeCell ref="G39:G41"/>
    <mergeCell ref="H39:H41"/>
    <mergeCell ref="I39:M39"/>
    <mergeCell ref="N39:O39"/>
    <mergeCell ref="P39:P41"/>
    <mergeCell ref="Q39:Q41"/>
    <mergeCell ref="I40:I41"/>
    <mergeCell ref="J40:L40"/>
    <mergeCell ref="M40:M41"/>
    <mergeCell ref="N40:N41"/>
    <mergeCell ref="L43:L46"/>
    <mergeCell ref="K43:K46"/>
    <mergeCell ref="J43:J46"/>
    <mergeCell ref="I43:I46"/>
    <mergeCell ref="H43:H46"/>
    <mergeCell ref="K53:K54"/>
    <mergeCell ref="L53:L54"/>
    <mergeCell ref="C75:E75"/>
    <mergeCell ref="F75:I75"/>
    <mergeCell ref="J75:M75"/>
    <mergeCell ref="C76:E76"/>
    <mergeCell ref="F76:I76"/>
    <mergeCell ref="J76:M76"/>
    <mergeCell ref="B69:H69"/>
    <mergeCell ref="N69:Q69"/>
    <mergeCell ref="B73:E73"/>
    <mergeCell ref="C74:E74"/>
    <mergeCell ref="F74:I74"/>
    <mergeCell ref="J74:M74"/>
    <mergeCell ref="D43:D46"/>
    <mergeCell ref="B43:B46"/>
    <mergeCell ref="M43:M46"/>
    <mergeCell ref="C90:M90"/>
    <mergeCell ref="C91:M91"/>
    <mergeCell ref="C85:E85"/>
    <mergeCell ref="F85:M85"/>
    <mergeCell ref="C86:E86"/>
    <mergeCell ref="F86:M86"/>
    <mergeCell ref="B88:G88"/>
    <mergeCell ref="C89:M89"/>
    <mergeCell ref="C81:E81"/>
    <mergeCell ref="F81:I81"/>
    <mergeCell ref="J81:M81"/>
    <mergeCell ref="B83:D83"/>
    <mergeCell ref="C84:E84"/>
    <mergeCell ref="F84:M84"/>
    <mergeCell ref="B78:F78"/>
    <mergeCell ref="C79:E79"/>
    <mergeCell ref="F79:I79"/>
    <mergeCell ref="J79:M79"/>
    <mergeCell ref="C80:E80"/>
    <mergeCell ref="F80:I80"/>
    <mergeCell ref="J80:M80"/>
    <mergeCell ref="F43:F46"/>
    <mergeCell ref="N45:N46"/>
    <mergeCell ref="N43:N44"/>
    <mergeCell ref="G43:G46"/>
    <mergeCell ref="P43:P46"/>
    <mergeCell ref="B49:B50"/>
    <mergeCell ref="C49:C50"/>
    <mergeCell ref="D49:D50"/>
    <mergeCell ref="E49:E50"/>
    <mergeCell ref="F49:F50"/>
    <mergeCell ref="G49:G50"/>
    <mergeCell ref="H49:H50"/>
    <mergeCell ref="I49:I50"/>
    <mergeCell ref="J49:J50"/>
    <mergeCell ref="L47:L48"/>
    <mergeCell ref="M47:M48"/>
    <mergeCell ref="F47:F48"/>
    <mergeCell ref="G47:G48"/>
    <mergeCell ref="H47:H48"/>
    <mergeCell ref="I47:I48"/>
    <mergeCell ref="J47:J48"/>
    <mergeCell ref="K47:K48"/>
    <mergeCell ref="E43:E46"/>
    <mergeCell ref="C43:C46"/>
    <mergeCell ref="B47:B48"/>
    <mergeCell ref="C47:C48"/>
    <mergeCell ref="D47:D48"/>
    <mergeCell ref="E47:E48"/>
    <mergeCell ref="K49:K50"/>
    <mergeCell ref="L49:L50"/>
    <mergeCell ref="M49:M50"/>
    <mergeCell ref="P49:P50"/>
    <mergeCell ref="Q49:Q50"/>
    <mergeCell ref="M51:M52"/>
    <mergeCell ref="P51:P52"/>
    <mergeCell ref="Q51:Q52"/>
    <mergeCell ref="B53:B54"/>
    <mergeCell ref="C53:C54"/>
    <mergeCell ref="D53:D54"/>
    <mergeCell ref="E53:E54"/>
    <mergeCell ref="F53:F54"/>
    <mergeCell ref="G53:G54"/>
    <mergeCell ref="H53:H54"/>
    <mergeCell ref="G51:G52"/>
    <mergeCell ref="H51:H52"/>
    <mergeCell ref="I51:I52"/>
    <mergeCell ref="J51:J52"/>
    <mergeCell ref="K51:K52"/>
    <mergeCell ref="L51:L52"/>
    <mergeCell ref="Q53:Q54"/>
    <mergeCell ref="I53:I54"/>
    <mergeCell ref="J53:J54"/>
    <mergeCell ref="M53:M54"/>
    <mergeCell ref="P53:P54"/>
    <mergeCell ref="G55:G56"/>
    <mergeCell ref="H55:H56"/>
    <mergeCell ref="I55:I56"/>
    <mergeCell ref="J55:J56"/>
    <mergeCell ref="B51:B52"/>
    <mergeCell ref="C51:C52"/>
    <mergeCell ref="D51:D52"/>
    <mergeCell ref="E51:E52"/>
    <mergeCell ref="F51:F52"/>
    <mergeCell ref="K55:K56"/>
    <mergeCell ref="L55:L56"/>
    <mergeCell ref="M55:M56"/>
    <mergeCell ref="P55:P56"/>
    <mergeCell ref="Q55:Q56"/>
    <mergeCell ref="B57:B58"/>
    <mergeCell ref="C57:C58"/>
    <mergeCell ref="D57:D58"/>
    <mergeCell ref="E57:E58"/>
    <mergeCell ref="F57:F58"/>
    <mergeCell ref="M57:M58"/>
    <mergeCell ref="P57:P58"/>
    <mergeCell ref="Q57:Q58"/>
    <mergeCell ref="G57:G58"/>
    <mergeCell ref="H57:H58"/>
    <mergeCell ref="I57:I58"/>
    <mergeCell ref="J57:J58"/>
    <mergeCell ref="K57:K58"/>
    <mergeCell ref="L57:L58"/>
    <mergeCell ref="B55:B56"/>
    <mergeCell ref="C55:C56"/>
    <mergeCell ref="D55:D56"/>
    <mergeCell ref="E55:E56"/>
    <mergeCell ref="F55:F56"/>
    <mergeCell ref="M63:M64"/>
    <mergeCell ref="K63:K64"/>
    <mergeCell ref="J63:J64"/>
    <mergeCell ref="I63:I64"/>
    <mergeCell ref="H63:H64"/>
    <mergeCell ref="G63:G64"/>
    <mergeCell ref="B59:B62"/>
    <mergeCell ref="Q59:Q62"/>
    <mergeCell ref="P59:P62"/>
    <mergeCell ref="N59:N60"/>
    <mergeCell ref="E63:E64"/>
    <mergeCell ref="L63:L64"/>
    <mergeCell ref="H59:H62"/>
    <mergeCell ref="G59:G62"/>
    <mergeCell ref="F59:F62"/>
    <mergeCell ref="E59:E62"/>
    <mergeCell ref="D59:D62"/>
    <mergeCell ref="C59:C62"/>
    <mergeCell ref="N61:N62"/>
    <mergeCell ref="M59:M62"/>
    <mergeCell ref="L59:L62"/>
    <mergeCell ref="K59:K62"/>
    <mergeCell ref="J59:J62"/>
    <mergeCell ref="I59:I62"/>
    <mergeCell ref="F63:F64"/>
    <mergeCell ref="D63:D64"/>
    <mergeCell ref="C63:C64"/>
    <mergeCell ref="B63:B64"/>
    <mergeCell ref="B65:B66"/>
    <mergeCell ref="C65:C66"/>
    <mergeCell ref="D65:D66"/>
    <mergeCell ref="E65:E66"/>
    <mergeCell ref="F65:F66"/>
    <mergeCell ref="B67:B68"/>
    <mergeCell ref="C67:C68"/>
    <mergeCell ref="D67:D68"/>
    <mergeCell ref="E67:E68"/>
    <mergeCell ref="F67:F68"/>
    <mergeCell ref="G67:G68"/>
    <mergeCell ref="H67:H68"/>
    <mergeCell ref="G65:G66"/>
    <mergeCell ref="H65:H66"/>
    <mergeCell ref="I67:I68"/>
    <mergeCell ref="J67:J68"/>
    <mergeCell ref="K67:K68"/>
    <mergeCell ref="L67:L68"/>
    <mergeCell ref="M67:M68"/>
    <mergeCell ref="P67:P68"/>
    <mergeCell ref="M65:M66"/>
    <mergeCell ref="P65:P66"/>
    <mergeCell ref="Q65:Q66"/>
    <mergeCell ref="I65:I66"/>
    <mergeCell ref="J65:J66"/>
    <mergeCell ref="K65:K66"/>
    <mergeCell ref="L65:L66"/>
  </mergeCells>
  <printOptions horizontalCentered="1"/>
  <pageMargins left="0.31496062992125984" right="0.11811023622047244" top="0.74803149606299213" bottom="0.15748031496062992" header="0.31496062992125984" footer="0.11811023622047244"/>
  <pageSetup paperSize="9" scale="50" fitToHeight="0" orientation="landscape" r:id="rId1"/>
  <headerFooter scaleWithDoc="0"/>
  <ignoredErrors>
    <ignoredError sqref="N1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Q98"/>
  <sheetViews>
    <sheetView topLeftCell="A115" zoomScaleNormal="100" workbookViewId="0">
      <selection activeCell="B74" sqref="B74:B77"/>
    </sheetView>
  </sheetViews>
  <sheetFormatPr defaultRowHeight="15" x14ac:dyDescent="0.25"/>
  <cols>
    <col min="2" max="2" width="17.7109375" customWidth="1"/>
    <col min="3" max="3" width="12.85546875" customWidth="1"/>
    <col min="4" max="4" width="19.7109375" customWidth="1"/>
    <col min="5" max="5" width="18.42578125" customWidth="1"/>
    <col min="6" max="6" width="10.5703125" customWidth="1"/>
    <col min="7" max="7" width="19.140625" customWidth="1"/>
    <col min="8" max="8" width="13.5703125" customWidth="1"/>
    <col min="9" max="9" width="15.7109375" customWidth="1"/>
    <col min="10" max="10" width="10.7109375" customWidth="1"/>
    <col min="11" max="11" width="13.7109375" customWidth="1"/>
    <col min="12" max="13" width="16" customWidth="1"/>
    <col min="14" max="14" width="44.7109375" customWidth="1"/>
    <col min="15" max="15" width="12.42578125" customWidth="1"/>
    <col min="16" max="17" width="14.28515625" customWidth="1"/>
  </cols>
  <sheetData>
    <row r="2" spans="2:17" ht="15.75" x14ac:dyDescent="0.25">
      <c r="B2" s="141" t="s">
        <v>419</v>
      </c>
      <c r="C2" s="141"/>
      <c r="D2" s="141"/>
      <c r="E2" s="141"/>
      <c r="F2" s="141"/>
      <c r="G2" s="141"/>
      <c r="H2" s="141"/>
      <c r="I2" s="141"/>
      <c r="J2" s="141"/>
      <c r="K2" s="141"/>
      <c r="L2" s="141"/>
      <c r="M2" s="141"/>
      <c r="N2" s="141"/>
      <c r="O2" s="141"/>
      <c r="P2" s="141"/>
      <c r="Q2" s="141"/>
    </row>
    <row r="3" spans="2:17" ht="15.75" x14ac:dyDescent="0.25">
      <c r="B3" s="6"/>
      <c r="C3" s="6"/>
      <c r="D3" s="6"/>
      <c r="E3" s="6"/>
      <c r="F3" s="6"/>
      <c r="G3" s="6"/>
      <c r="H3" s="6"/>
      <c r="I3" s="6"/>
      <c r="J3" s="6"/>
      <c r="K3" s="6"/>
      <c r="L3" s="6"/>
      <c r="M3" s="6"/>
      <c r="N3" s="6"/>
      <c r="O3" s="6"/>
      <c r="P3" s="6"/>
      <c r="Q3" s="6"/>
    </row>
    <row r="4" spans="2:17" ht="32.25" customHeight="1" x14ac:dyDescent="0.25">
      <c r="B4" s="239" t="s">
        <v>420</v>
      </c>
      <c r="C4" s="141"/>
      <c r="D4" s="141"/>
      <c r="E4" s="141"/>
      <c r="F4" s="141"/>
      <c r="G4" s="141"/>
      <c r="H4" s="141"/>
      <c r="I4" s="141"/>
      <c r="J4" s="141"/>
      <c r="K4" s="141"/>
      <c r="L4" s="141"/>
      <c r="M4" s="141"/>
      <c r="N4" s="141"/>
      <c r="O4" s="141"/>
      <c r="P4" s="141"/>
      <c r="Q4" s="141"/>
    </row>
    <row r="5" spans="2:17" ht="15.75" x14ac:dyDescent="0.25">
      <c r="B5" s="6"/>
      <c r="C5" s="6"/>
      <c r="D5" s="6"/>
      <c r="E5" s="6"/>
      <c r="F5" s="6"/>
      <c r="G5" s="6"/>
      <c r="H5" s="6"/>
      <c r="I5" s="6"/>
      <c r="J5" s="6"/>
      <c r="K5" s="6"/>
      <c r="L5" s="6"/>
      <c r="M5" s="6"/>
      <c r="N5" s="6"/>
      <c r="O5" s="6"/>
      <c r="P5" s="6"/>
      <c r="Q5" s="6"/>
    </row>
    <row r="6" spans="2:17" ht="15.75" x14ac:dyDescent="0.25">
      <c r="B6" s="121" t="s">
        <v>58</v>
      </c>
      <c r="C6" s="121"/>
      <c r="D6" s="121"/>
      <c r="E6" s="121"/>
      <c r="F6" s="121"/>
      <c r="G6" s="121"/>
      <c r="H6" s="121"/>
      <c r="I6" s="7"/>
      <c r="J6" s="7"/>
      <c r="K6" s="7"/>
      <c r="L6" s="7"/>
      <c r="M6" s="7"/>
      <c r="N6" s="7"/>
      <c r="O6" s="7"/>
      <c r="P6" s="7"/>
      <c r="Q6" s="7"/>
    </row>
    <row r="7" spans="2:17" ht="15.75" x14ac:dyDescent="0.25">
      <c r="B7" s="123" t="s">
        <v>3</v>
      </c>
      <c r="C7" s="123" t="s">
        <v>59</v>
      </c>
      <c r="D7" s="123"/>
      <c r="E7" s="122" t="s">
        <v>60</v>
      </c>
      <c r="F7" s="122"/>
      <c r="G7" s="122"/>
      <c r="H7" s="122" t="s">
        <v>61</v>
      </c>
      <c r="I7" s="122"/>
      <c r="J7" s="122"/>
      <c r="K7" s="123" t="s">
        <v>62</v>
      </c>
      <c r="L7" s="123"/>
      <c r="M7" s="123"/>
      <c r="N7" s="123"/>
    </row>
    <row r="8" spans="2:17" ht="31.5" x14ac:dyDescent="0.25">
      <c r="B8" s="123"/>
      <c r="C8" s="123"/>
      <c r="D8" s="123"/>
      <c r="E8" s="122"/>
      <c r="F8" s="122"/>
      <c r="G8" s="122"/>
      <c r="H8" s="122"/>
      <c r="I8" s="122"/>
      <c r="J8" s="122"/>
      <c r="K8" s="122" t="s">
        <v>63</v>
      </c>
      <c r="L8" s="122"/>
      <c r="M8" s="122"/>
      <c r="N8" s="3" t="s">
        <v>64</v>
      </c>
      <c r="O8" s="1"/>
      <c r="P8" s="1"/>
      <c r="Q8" s="1"/>
    </row>
    <row r="9" spans="2:17" ht="15.75" x14ac:dyDescent="0.25">
      <c r="B9" s="4">
        <v>1</v>
      </c>
      <c r="C9" s="156">
        <v>2</v>
      </c>
      <c r="D9" s="156"/>
      <c r="E9" s="156">
        <v>3</v>
      </c>
      <c r="F9" s="156"/>
      <c r="G9" s="156"/>
      <c r="H9" s="156">
        <v>4</v>
      </c>
      <c r="I9" s="156"/>
      <c r="J9" s="156"/>
      <c r="K9" s="156">
        <v>5</v>
      </c>
      <c r="L9" s="156"/>
      <c r="M9" s="156"/>
      <c r="N9" s="4">
        <v>6</v>
      </c>
    </row>
    <row r="10" spans="2:17" ht="15.75" x14ac:dyDescent="0.25">
      <c r="B10" s="192" t="s">
        <v>15</v>
      </c>
      <c r="C10" s="198" t="s">
        <v>421</v>
      </c>
      <c r="D10" s="195"/>
      <c r="E10" s="198" t="s">
        <v>120</v>
      </c>
      <c r="F10" s="199"/>
      <c r="G10" s="200"/>
      <c r="H10" s="157">
        <v>0</v>
      </c>
      <c r="I10" s="158"/>
      <c r="J10" s="158"/>
      <c r="K10" s="157">
        <v>0</v>
      </c>
      <c r="L10" s="158"/>
      <c r="M10" s="158"/>
      <c r="N10" s="13">
        <f>O43</f>
        <v>8311</v>
      </c>
    </row>
    <row r="11" spans="2:17" ht="15.75" x14ac:dyDescent="0.25">
      <c r="B11" s="193"/>
      <c r="C11" s="196"/>
      <c r="D11" s="197"/>
      <c r="E11" s="201"/>
      <c r="F11" s="202"/>
      <c r="G11" s="203"/>
      <c r="H11" s="187" t="s">
        <v>20</v>
      </c>
      <c r="I11" s="188"/>
      <c r="J11" s="189"/>
      <c r="K11" s="187" t="s">
        <v>18</v>
      </c>
      <c r="L11" s="188"/>
      <c r="M11" s="189"/>
      <c r="N11" s="11" t="str">
        <f>O54</f>
        <v>(2029)</v>
      </c>
    </row>
    <row r="12" spans="2:17" ht="15.75" x14ac:dyDescent="0.25">
      <c r="B12" s="192" t="s">
        <v>48</v>
      </c>
      <c r="C12" s="198" t="s">
        <v>422</v>
      </c>
      <c r="D12" s="195"/>
      <c r="E12" s="198" t="s">
        <v>30</v>
      </c>
      <c r="F12" s="199"/>
      <c r="G12" s="200"/>
      <c r="H12" s="157">
        <v>0</v>
      </c>
      <c r="I12" s="158"/>
      <c r="J12" s="158"/>
      <c r="K12" s="157">
        <v>0</v>
      </c>
      <c r="L12" s="158"/>
      <c r="M12" s="158"/>
      <c r="N12" s="13">
        <f>O45</f>
        <v>3725</v>
      </c>
    </row>
    <row r="13" spans="2:17" ht="15.75" x14ac:dyDescent="0.25">
      <c r="B13" s="193"/>
      <c r="C13" s="196"/>
      <c r="D13" s="197"/>
      <c r="E13" s="201"/>
      <c r="F13" s="202"/>
      <c r="G13" s="203"/>
      <c r="H13" s="187" t="s">
        <v>20</v>
      </c>
      <c r="I13" s="188"/>
      <c r="J13" s="189"/>
      <c r="K13" s="187" t="s">
        <v>18</v>
      </c>
      <c r="L13" s="188"/>
      <c r="M13" s="189"/>
      <c r="N13" s="11" t="s">
        <v>23</v>
      </c>
    </row>
    <row r="16" spans="2:17" ht="15.75" x14ac:dyDescent="0.25">
      <c r="B16" s="121" t="s">
        <v>72</v>
      </c>
      <c r="C16" s="121"/>
      <c r="D16" s="121"/>
      <c r="E16" s="121"/>
      <c r="F16" s="121"/>
      <c r="G16" s="121"/>
    </row>
    <row r="17" spans="2:8" ht="15.75" x14ac:dyDescent="0.25">
      <c r="B17" s="190" t="s">
        <v>73</v>
      </c>
      <c r="C17" s="190"/>
      <c r="D17" s="190"/>
      <c r="E17" s="190"/>
      <c r="F17" s="190" t="s">
        <v>74</v>
      </c>
      <c r="G17" s="190"/>
      <c r="H17" s="190"/>
    </row>
    <row r="18" spans="2:8" ht="15.75" x14ac:dyDescent="0.25">
      <c r="B18" s="191">
        <v>1</v>
      </c>
      <c r="C18" s="191"/>
      <c r="D18" s="191"/>
      <c r="E18" s="191"/>
      <c r="F18" s="191">
        <v>2</v>
      </c>
      <c r="G18" s="191"/>
      <c r="H18" s="191"/>
    </row>
    <row r="19" spans="2:8" ht="15.75" x14ac:dyDescent="0.25">
      <c r="B19" s="153" t="s">
        <v>75</v>
      </c>
      <c r="C19" s="153"/>
      <c r="D19" s="153"/>
      <c r="E19" s="153"/>
      <c r="F19" s="154">
        <f>F20+F22+F26+F30</f>
        <v>18303260.780000001</v>
      </c>
      <c r="G19" s="154"/>
      <c r="H19" s="154"/>
    </row>
    <row r="20" spans="2:8" ht="15.75" x14ac:dyDescent="0.25">
      <c r="B20" s="153" t="s">
        <v>76</v>
      </c>
      <c r="C20" s="153"/>
      <c r="D20" s="153"/>
      <c r="E20" s="153"/>
      <c r="F20" s="152"/>
      <c r="G20" s="152"/>
      <c r="H20" s="152"/>
    </row>
    <row r="21" spans="2:8" ht="15.75" x14ac:dyDescent="0.25">
      <c r="B21" s="151"/>
      <c r="C21" s="151"/>
      <c r="D21" s="151"/>
      <c r="E21" s="151"/>
      <c r="F21" s="152"/>
      <c r="G21" s="152"/>
      <c r="H21" s="152"/>
    </row>
    <row r="22" spans="2:8" ht="31.15" customHeight="1" x14ac:dyDescent="0.25">
      <c r="B22" s="153" t="s">
        <v>336</v>
      </c>
      <c r="C22" s="153"/>
      <c r="D22" s="153"/>
      <c r="E22" s="153"/>
      <c r="F22" s="154">
        <f>F25</f>
        <v>0</v>
      </c>
      <c r="G22" s="154"/>
      <c r="H22" s="154"/>
    </row>
    <row r="23" spans="2:8" ht="15.75" x14ac:dyDescent="0.25">
      <c r="B23" s="151" t="s">
        <v>274</v>
      </c>
      <c r="C23" s="151"/>
      <c r="D23" s="151"/>
      <c r="E23" s="151"/>
      <c r="F23" s="152"/>
      <c r="G23" s="152"/>
      <c r="H23" s="152"/>
    </row>
    <row r="24" spans="2:8" ht="31.5" customHeight="1" x14ac:dyDescent="0.25">
      <c r="B24" s="151" t="s">
        <v>275</v>
      </c>
      <c r="C24" s="151"/>
      <c r="D24" s="151"/>
      <c r="E24" s="151"/>
      <c r="F24" s="152"/>
      <c r="G24" s="152"/>
      <c r="H24" s="152"/>
    </row>
    <row r="25" spans="2:8" ht="15.75" x14ac:dyDescent="0.25">
      <c r="B25" s="151" t="s">
        <v>77</v>
      </c>
      <c r="C25" s="151"/>
      <c r="D25" s="151"/>
      <c r="E25" s="151"/>
      <c r="F25" s="152"/>
      <c r="G25" s="152"/>
      <c r="H25" s="152"/>
    </row>
    <row r="26" spans="2:8" ht="15.75" x14ac:dyDescent="0.25">
      <c r="B26" s="153" t="s">
        <v>337</v>
      </c>
      <c r="C26" s="153"/>
      <c r="D26" s="153"/>
      <c r="E26" s="153"/>
      <c r="F26" s="154">
        <f>F29</f>
        <v>18303260.780000001</v>
      </c>
      <c r="G26" s="154"/>
      <c r="H26" s="154"/>
    </row>
    <row r="27" spans="2:8" ht="15.75" x14ac:dyDescent="0.25">
      <c r="B27" s="151" t="s">
        <v>276</v>
      </c>
      <c r="C27" s="151"/>
      <c r="D27" s="151"/>
      <c r="E27" s="151"/>
      <c r="F27" s="152"/>
      <c r="G27" s="152"/>
      <c r="H27" s="152"/>
    </row>
    <row r="28" spans="2:8" ht="31.5" customHeight="1" x14ac:dyDescent="0.25">
      <c r="B28" s="151" t="s">
        <v>277</v>
      </c>
      <c r="C28" s="151"/>
      <c r="D28" s="151"/>
      <c r="E28" s="151"/>
      <c r="F28" s="152"/>
      <c r="G28" s="152"/>
      <c r="H28" s="152"/>
    </row>
    <row r="29" spans="2:8" ht="15.75" x14ac:dyDescent="0.25">
      <c r="B29" s="151" t="s">
        <v>78</v>
      </c>
      <c r="C29" s="151"/>
      <c r="D29" s="151"/>
      <c r="E29" s="151"/>
      <c r="F29" s="152">
        <f>L78</f>
        <v>18303260.780000001</v>
      </c>
      <c r="G29" s="152"/>
      <c r="H29" s="152"/>
    </row>
    <row r="30" spans="2:8" ht="15.75" x14ac:dyDescent="0.25">
      <c r="B30" s="153" t="s">
        <v>278</v>
      </c>
      <c r="C30" s="153"/>
      <c r="D30" s="153"/>
      <c r="E30" s="153"/>
      <c r="F30" s="152"/>
      <c r="G30" s="152"/>
      <c r="H30" s="152"/>
    </row>
    <row r="31" spans="2:8" ht="15.75" x14ac:dyDescent="0.25">
      <c r="B31" s="151"/>
      <c r="C31" s="151"/>
      <c r="D31" s="151"/>
      <c r="E31" s="151"/>
      <c r="F31" s="152"/>
      <c r="G31" s="152"/>
      <c r="H31" s="152"/>
    </row>
    <row r="32" spans="2:8" ht="15.75" x14ac:dyDescent="0.25">
      <c r="B32" s="153" t="s">
        <v>79</v>
      </c>
      <c r="C32" s="153"/>
      <c r="D32" s="153"/>
      <c r="E32" s="153"/>
      <c r="F32" s="154">
        <f>SUM(F33:H35)</f>
        <v>21916863.879999999</v>
      </c>
      <c r="G32" s="154"/>
      <c r="H32" s="154"/>
    </row>
    <row r="33" spans="2:17" ht="15.75" x14ac:dyDescent="0.25">
      <c r="B33" s="151" t="s">
        <v>80</v>
      </c>
      <c r="C33" s="151"/>
      <c r="D33" s="151"/>
      <c r="E33" s="151"/>
      <c r="F33" s="152">
        <v>9606749.0099999998</v>
      </c>
      <c r="G33" s="152"/>
      <c r="H33" s="152"/>
    </row>
    <row r="34" spans="2:17" ht="15.75" x14ac:dyDescent="0.25">
      <c r="B34" s="151" t="s">
        <v>81</v>
      </c>
      <c r="C34" s="151"/>
      <c r="D34" s="151"/>
      <c r="E34" s="151"/>
      <c r="F34" s="152">
        <v>12310114.869999999</v>
      </c>
      <c r="G34" s="152"/>
      <c r="H34" s="152"/>
    </row>
    <row r="35" spans="2:17" ht="15.75" x14ac:dyDescent="0.25">
      <c r="B35" s="151" t="s">
        <v>82</v>
      </c>
      <c r="C35" s="151"/>
      <c r="D35" s="151"/>
      <c r="E35" s="151"/>
      <c r="F35" s="152">
        <v>0</v>
      </c>
      <c r="G35" s="152"/>
      <c r="H35" s="152"/>
    </row>
    <row r="36" spans="2:17" ht="15.75" x14ac:dyDescent="0.25">
      <c r="B36" s="153" t="s">
        <v>83</v>
      </c>
      <c r="C36" s="153"/>
      <c r="D36" s="153"/>
      <c r="E36" s="153"/>
      <c r="F36" s="154">
        <f>F19+F32</f>
        <v>40220124.659999996</v>
      </c>
      <c r="G36" s="154"/>
      <c r="H36" s="154"/>
    </row>
    <row r="38" spans="2:17" ht="15.75" x14ac:dyDescent="0.25">
      <c r="B38" s="121" t="s">
        <v>84</v>
      </c>
      <c r="C38" s="121"/>
      <c r="D38" s="121"/>
      <c r="E38" s="121"/>
      <c r="F38" s="121"/>
      <c r="G38" s="121"/>
      <c r="H38" s="121"/>
    </row>
    <row r="39" spans="2:17" ht="15.75" x14ac:dyDescent="0.25">
      <c r="B39" s="122" t="s">
        <v>85</v>
      </c>
      <c r="C39" s="122" t="s">
        <v>86</v>
      </c>
      <c r="D39" s="122" t="s">
        <v>87</v>
      </c>
      <c r="E39" s="122" t="s">
        <v>88</v>
      </c>
      <c r="F39" s="122" t="s">
        <v>89</v>
      </c>
      <c r="G39" s="122" t="s">
        <v>90</v>
      </c>
      <c r="H39" s="122" t="s">
        <v>91</v>
      </c>
      <c r="I39" s="122" t="s">
        <v>92</v>
      </c>
      <c r="J39" s="122"/>
      <c r="K39" s="122"/>
      <c r="L39" s="122"/>
      <c r="M39" s="122"/>
      <c r="N39" s="122" t="s">
        <v>6</v>
      </c>
      <c r="O39" s="122"/>
      <c r="P39" s="122" t="s">
        <v>93</v>
      </c>
      <c r="Q39" s="122" t="s">
        <v>94</v>
      </c>
    </row>
    <row r="40" spans="2:17" ht="15.75" x14ac:dyDescent="0.25">
      <c r="B40" s="122"/>
      <c r="C40" s="122"/>
      <c r="D40" s="122"/>
      <c r="E40" s="122"/>
      <c r="F40" s="122"/>
      <c r="G40" s="122"/>
      <c r="H40" s="122"/>
      <c r="I40" s="122" t="s">
        <v>45</v>
      </c>
      <c r="J40" s="122" t="s">
        <v>95</v>
      </c>
      <c r="K40" s="122"/>
      <c r="L40" s="122"/>
      <c r="M40" s="122" t="s">
        <v>96</v>
      </c>
      <c r="N40" s="122" t="s">
        <v>97</v>
      </c>
      <c r="O40" s="122" t="s">
        <v>98</v>
      </c>
      <c r="P40" s="122"/>
      <c r="Q40" s="122"/>
    </row>
    <row r="41" spans="2:17" ht="94.5" x14ac:dyDescent="0.25">
      <c r="B41" s="122"/>
      <c r="C41" s="122"/>
      <c r="D41" s="122"/>
      <c r="E41" s="122"/>
      <c r="F41" s="122"/>
      <c r="G41" s="122"/>
      <c r="H41" s="122"/>
      <c r="I41" s="122"/>
      <c r="J41" s="3" t="s">
        <v>99</v>
      </c>
      <c r="K41" s="3" t="s">
        <v>100</v>
      </c>
      <c r="L41" s="3" t="s">
        <v>101</v>
      </c>
      <c r="M41" s="122"/>
      <c r="N41" s="122"/>
      <c r="O41" s="122"/>
      <c r="P41" s="122"/>
      <c r="Q41" s="122"/>
    </row>
    <row r="42" spans="2:17" ht="15.75" x14ac:dyDescent="0.25">
      <c r="B42" s="4">
        <v>1</v>
      </c>
      <c r="C42" s="4">
        <v>2</v>
      </c>
      <c r="D42" s="4">
        <v>3</v>
      </c>
      <c r="E42" s="4">
        <v>4</v>
      </c>
      <c r="F42" s="4">
        <v>5</v>
      </c>
      <c r="G42" s="4">
        <v>6</v>
      </c>
      <c r="H42" s="4">
        <v>7</v>
      </c>
      <c r="I42" s="4">
        <v>8</v>
      </c>
      <c r="J42" s="4">
        <v>9</v>
      </c>
      <c r="K42" s="4">
        <v>10</v>
      </c>
      <c r="L42" s="4">
        <v>11</v>
      </c>
      <c r="M42" s="4">
        <v>12</v>
      </c>
      <c r="N42" s="4">
        <v>13</v>
      </c>
      <c r="O42" s="4">
        <v>14</v>
      </c>
      <c r="P42" s="4">
        <v>15</v>
      </c>
      <c r="Q42" s="4">
        <v>16</v>
      </c>
    </row>
    <row r="43" spans="2:17" ht="15.6" customHeight="1" x14ac:dyDescent="0.25">
      <c r="B43" s="225" t="s">
        <v>423</v>
      </c>
      <c r="C43" s="226" t="s">
        <v>102</v>
      </c>
      <c r="D43" s="133" t="s">
        <v>424</v>
      </c>
      <c r="E43" s="133" t="s">
        <v>425</v>
      </c>
      <c r="F43" s="226" t="s">
        <v>282</v>
      </c>
      <c r="G43" s="133" t="s">
        <v>283</v>
      </c>
      <c r="H43" s="226" t="s">
        <v>103</v>
      </c>
      <c r="I43" s="227">
        <f>I78</f>
        <v>40220124.659999996</v>
      </c>
      <c r="J43" s="227">
        <f t="shared" ref="J43:M43" si="0">J78</f>
        <v>0</v>
      </c>
      <c r="K43" s="227">
        <f t="shared" si="0"/>
        <v>0</v>
      </c>
      <c r="L43" s="227">
        <f t="shared" si="0"/>
        <v>18303260.780000001</v>
      </c>
      <c r="M43" s="227">
        <f t="shared" si="0"/>
        <v>21916863.879999999</v>
      </c>
      <c r="N43" s="133" t="s">
        <v>426</v>
      </c>
      <c r="O43" s="13">
        <f>O55+O64+O69+O74</f>
        <v>8311</v>
      </c>
      <c r="P43" s="158"/>
      <c r="Q43" s="146"/>
    </row>
    <row r="44" spans="2:17" ht="40.5" customHeight="1" x14ac:dyDescent="0.25">
      <c r="B44" s="225"/>
      <c r="C44" s="226"/>
      <c r="D44" s="133"/>
      <c r="E44" s="133"/>
      <c r="F44" s="226"/>
      <c r="G44" s="133"/>
      <c r="H44" s="226"/>
      <c r="I44" s="227"/>
      <c r="J44" s="227"/>
      <c r="K44" s="227"/>
      <c r="L44" s="227"/>
      <c r="M44" s="227"/>
      <c r="N44" s="133"/>
      <c r="O44" s="11" t="s">
        <v>23</v>
      </c>
      <c r="P44" s="161"/>
      <c r="Q44" s="147"/>
    </row>
    <row r="45" spans="2:17" ht="15.75" x14ac:dyDescent="0.25">
      <c r="B45" s="225"/>
      <c r="C45" s="226"/>
      <c r="D45" s="133"/>
      <c r="E45" s="133"/>
      <c r="F45" s="226"/>
      <c r="G45" s="133"/>
      <c r="H45" s="226"/>
      <c r="I45" s="227"/>
      <c r="J45" s="227"/>
      <c r="K45" s="227"/>
      <c r="L45" s="227"/>
      <c r="M45" s="227"/>
      <c r="N45" s="133" t="s">
        <v>427</v>
      </c>
      <c r="O45" s="13">
        <f>O56+O61+O65+O70+O75</f>
        <v>3725</v>
      </c>
      <c r="P45" s="161"/>
      <c r="Q45" s="147"/>
    </row>
    <row r="46" spans="2:17" ht="40.5" customHeight="1" x14ac:dyDescent="0.25">
      <c r="B46" s="225"/>
      <c r="C46" s="226"/>
      <c r="D46" s="133"/>
      <c r="E46" s="133"/>
      <c r="F46" s="226"/>
      <c r="G46" s="133"/>
      <c r="H46" s="226"/>
      <c r="I46" s="227"/>
      <c r="J46" s="227"/>
      <c r="K46" s="227"/>
      <c r="L46" s="227"/>
      <c r="M46" s="227"/>
      <c r="N46" s="133"/>
      <c r="O46" s="11" t="s">
        <v>23</v>
      </c>
      <c r="P46" s="161"/>
      <c r="Q46" s="147"/>
    </row>
    <row r="47" spans="2:17" ht="15.75" x14ac:dyDescent="0.25">
      <c r="B47" s="225"/>
      <c r="C47" s="226"/>
      <c r="D47" s="133"/>
      <c r="E47" s="133"/>
      <c r="F47" s="226"/>
      <c r="G47" s="133"/>
      <c r="H47" s="226"/>
      <c r="I47" s="227"/>
      <c r="J47" s="227"/>
      <c r="K47" s="227"/>
      <c r="L47" s="227"/>
      <c r="M47" s="227"/>
      <c r="N47" s="133" t="s">
        <v>428</v>
      </c>
      <c r="O47" s="78">
        <v>48.2</v>
      </c>
      <c r="P47" s="161"/>
      <c r="Q47" s="147"/>
    </row>
    <row r="48" spans="2:17" ht="40.5" customHeight="1" x14ac:dyDescent="0.25">
      <c r="B48" s="225"/>
      <c r="C48" s="226"/>
      <c r="D48" s="133"/>
      <c r="E48" s="133"/>
      <c r="F48" s="226"/>
      <c r="G48" s="133"/>
      <c r="H48" s="226"/>
      <c r="I48" s="227"/>
      <c r="J48" s="227"/>
      <c r="K48" s="227"/>
      <c r="L48" s="227"/>
      <c r="M48" s="227"/>
      <c r="N48" s="133"/>
      <c r="O48" s="11" t="s">
        <v>23</v>
      </c>
      <c r="P48" s="161"/>
      <c r="Q48" s="147"/>
    </row>
    <row r="49" spans="2:17" ht="15.75" x14ac:dyDescent="0.25">
      <c r="B49" s="225"/>
      <c r="C49" s="226"/>
      <c r="D49" s="133"/>
      <c r="E49" s="133"/>
      <c r="F49" s="226"/>
      <c r="G49" s="133"/>
      <c r="H49" s="226"/>
      <c r="I49" s="227"/>
      <c r="J49" s="227"/>
      <c r="K49" s="227"/>
      <c r="L49" s="227"/>
      <c r="M49" s="227"/>
      <c r="N49" s="133" t="s">
        <v>429</v>
      </c>
      <c r="O49" s="25">
        <f>O58+O62+O67+O72+O77</f>
        <v>91.4</v>
      </c>
      <c r="P49" s="161"/>
      <c r="Q49" s="147"/>
    </row>
    <row r="50" spans="2:17" ht="40.5" customHeight="1" x14ac:dyDescent="0.25">
      <c r="B50" s="225"/>
      <c r="C50" s="226"/>
      <c r="D50" s="133"/>
      <c r="E50" s="133"/>
      <c r="F50" s="226"/>
      <c r="G50" s="133"/>
      <c r="H50" s="226"/>
      <c r="I50" s="227"/>
      <c r="J50" s="227"/>
      <c r="K50" s="227"/>
      <c r="L50" s="227"/>
      <c r="M50" s="227"/>
      <c r="N50" s="133"/>
      <c r="O50" s="11" t="s">
        <v>23</v>
      </c>
      <c r="P50" s="161"/>
      <c r="Q50" s="147"/>
    </row>
    <row r="51" spans="2:17" ht="15.75" x14ac:dyDescent="0.25">
      <c r="B51" s="225"/>
      <c r="C51" s="226"/>
      <c r="D51" s="133"/>
      <c r="E51" s="133"/>
      <c r="F51" s="226"/>
      <c r="G51" s="133"/>
      <c r="H51" s="226"/>
      <c r="I51" s="227"/>
      <c r="J51" s="227"/>
      <c r="K51" s="227"/>
      <c r="L51" s="227"/>
      <c r="M51" s="227"/>
      <c r="N51" s="133" t="s">
        <v>430</v>
      </c>
      <c r="O51" s="13">
        <f>O59+O63+O68+O73</f>
        <v>3398</v>
      </c>
      <c r="P51" s="161"/>
      <c r="Q51" s="147"/>
    </row>
    <row r="52" spans="2:17" ht="40.5" customHeight="1" x14ac:dyDescent="0.25">
      <c r="B52" s="225"/>
      <c r="C52" s="226"/>
      <c r="D52" s="133"/>
      <c r="E52" s="133"/>
      <c r="F52" s="226"/>
      <c r="G52" s="133"/>
      <c r="H52" s="226"/>
      <c r="I52" s="227"/>
      <c r="J52" s="227"/>
      <c r="K52" s="227"/>
      <c r="L52" s="227"/>
      <c r="M52" s="227"/>
      <c r="N52" s="133"/>
      <c r="O52" s="11" t="s">
        <v>23</v>
      </c>
      <c r="P52" s="161"/>
      <c r="Q52" s="147"/>
    </row>
    <row r="53" spans="2:17" ht="15.75" x14ac:dyDescent="0.25">
      <c r="B53" s="225"/>
      <c r="C53" s="226"/>
      <c r="D53" s="133"/>
      <c r="E53" s="133"/>
      <c r="F53" s="226"/>
      <c r="G53" s="133"/>
      <c r="H53" s="226"/>
      <c r="I53" s="227"/>
      <c r="J53" s="227"/>
      <c r="K53" s="227"/>
      <c r="L53" s="227"/>
      <c r="M53" s="227"/>
      <c r="N53" s="133" t="s">
        <v>431</v>
      </c>
      <c r="O53" s="13">
        <f>O60</f>
        <v>2700</v>
      </c>
      <c r="P53" s="161"/>
      <c r="Q53" s="147"/>
    </row>
    <row r="54" spans="2:17" ht="36.75" customHeight="1" x14ac:dyDescent="0.25">
      <c r="B54" s="225"/>
      <c r="C54" s="226"/>
      <c r="D54" s="133"/>
      <c r="E54" s="133"/>
      <c r="F54" s="226"/>
      <c r="G54" s="133"/>
      <c r="H54" s="226"/>
      <c r="I54" s="227"/>
      <c r="J54" s="227"/>
      <c r="K54" s="227"/>
      <c r="L54" s="227"/>
      <c r="M54" s="227"/>
      <c r="N54" s="133"/>
      <c r="O54" s="11" t="s">
        <v>23</v>
      </c>
      <c r="P54" s="162"/>
      <c r="Q54" s="148"/>
    </row>
    <row r="55" spans="2:17" ht="50.25" customHeight="1" x14ac:dyDescent="0.25">
      <c r="B55" s="119" t="s">
        <v>432</v>
      </c>
      <c r="C55" s="216"/>
      <c r="D55" s="119" t="s">
        <v>433</v>
      </c>
      <c r="E55" s="119" t="s">
        <v>293</v>
      </c>
      <c r="F55" s="216"/>
      <c r="G55" s="119" t="s">
        <v>283</v>
      </c>
      <c r="H55" s="216"/>
      <c r="I55" s="211">
        <f>SUM(J55:M60)</f>
        <v>8684493.1999999993</v>
      </c>
      <c r="J55" s="220">
        <v>0</v>
      </c>
      <c r="K55" s="142">
        <v>0</v>
      </c>
      <c r="L55" s="142">
        <v>4342246.55</v>
      </c>
      <c r="M55" s="142">
        <v>4342246.6500000004</v>
      </c>
      <c r="N55" s="26" t="s">
        <v>426</v>
      </c>
      <c r="O55" s="68">
        <v>7293</v>
      </c>
      <c r="P55" s="146" t="s">
        <v>305</v>
      </c>
      <c r="Q55" s="146" t="s">
        <v>434</v>
      </c>
    </row>
    <row r="56" spans="2:17" ht="48.75" customHeight="1" x14ac:dyDescent="0.25">
      <c r="B56" s="126"/>
      <c r="C56" s="206"/>
      <c r="D56" s="126"/>
      <c r="E56" s="126"/>
      <c r="F56" s="206"/>
      <c r="G56" s="126"/>
      <c r="H56" s="206"/>
      <c r="I56" s="212"/>
      <c r="J56" s="214"/>
      <c r="K56" s="208"/>
      <c r="L56" s="208"/>
      <c r="M56" s="208"/>
      <c r="N56" s="26" t="s">
        <v>427</v>
      </c>
      <c r="O56" s="71">
        <v>561</v>
      </c>
      <c r="P56" s="147"/>
      <c r="Q56" s="147"/>
    </row>
    <row r="57" spans="2:17" ht="48.75" customHeight="1" x14ac:dyDescent="0.25">
      <c r="B57" s="126"/>
      <c r="C57" s="206"/>
      <c r="D57" s="126"/>
      <c r="E57" s="126"/>
      <c r="F57" s="206"/>
      <c r="G57" s="126"/>
      <c r="H57" s="206"/>
      <c r="I57" s="212"/>
      <c r="J57" s="214"/>
      <c r="K57" s="208"/>
      <c r="L57" s="208"/>
      <c r="M57" s="208"/>
      <c r="N57" s="26" t="s">
        <v>435</v>
      </c>
      <c r="O57" s="50">
        <v>12.9</v>
      </c>
      <c r="P57" s="147"/>
      <c r="Q57" s="147"/>
    </row>
    <row r="58" spans="2:17" ht="47.25" x14ac:dyDescent="0.25">
      <c r="B58" s="126"/>
      <c r="C58" s="206"/>
      <c r="D58" s="126"/>
      <c r="E58" s="126"/>
      <c r="F58" s="206"/>
      <c r="G58" s="126"/>
      <c r="H58" s="206"/>
      <c r="I58" s="212"/>
      <c r="J58" s="214"/>
      <c r="K58" s="208"/>
      <c r="L58" s="208"/>
      <c r="M58" s="208"/>
      <c r="N58" s="26" t="s">
        <v>429</v>
      </c>
      <c r="O58" s="73">
        <v>8</v>
      </c>
      <c r="P58" s="147"/>
      <c r="Q58" s="147"/>
    </row>
    <row r="59" spans="2:17" ht="47.25" x14ac:dyDescent="0.25">
      <c r="B59" s="126"/>
      <c r="C59" s="206"/>
      <c r="D59" s="126"/>
      <c r="E59" s="126"/>
      <c r="F59" s="206"/>
      <c r="G59" s="126"/>
      <c r="H59" s="206"/>
      <c r="I59" s="212"/>
      <c r="J59" s="214"/>
      <c r="K59" s="208"/>
      <c r="L59" s="208"/>
      <c r="M59" s="208"/>
      <c r="N59" s="26" t="s">
        <v>436</v>
      </c>
      <c r="O59" s="50">
        <v>842</v>
      </c>
      <c r="P59" s="147"/>
      <c r="Q59" s="147"/>
    </row>
    <row r="60" spans="2:17" ht="31.5" x14ac:dyDescent="0.25">
      <c r="B60" s="139"/>
      <c r="C60" s="207"/>
      <c r="D60" s="139"/>
      <c r="E60" s="139"/>
      <c r="F60" s="207"/>
      <c r="G60" s="139"/>
      <c r="H60" s="207"/>
      <c r="I60" s="213"/>
      <c r="J60" s="215"/>
      <c r="K60" s="143"/>
      <c r="L60" s="143"/>
      <c r="M60" s="143"/>
      <c r="N60" s="26" t="s">
        <v>437</v>
      </c>
      <c r="O60" s="63">
        <v>2700</v>
      </c>
      <c r="P60" s="148"/>
      <c r="Q60" s="148"/>
    </row>
    <row r="61" spans="2:17" ht="50.25" customHeight="1" x14ac:dyDescent="0.25">
      <c r="B61" s="119" t="s">
        <v>438</v>
      </c>
      <c r="C61" s="216"/>
      <c r="D61" s="119" t="s">
        <v>439</v>
      </c>
      <c r="E61" s="119" t="s">
        <v>303</v>
      </c>
      <c r="F61" s="216"/>
      <c r="G61" s="119" t="s">
        <v>283</v>
      </c>
      <c r="H61" s="216"/>
      <c r="I61" s="211">
        <f>SUM(J61:M63)</f>
        <v>2035937.73</v>
      </c>
      <c r="J61" s="220">
        <v>0</v>
      </c>
      <c r="K61" s="142">
        <v>0</v>
      </c>
      <c r="L61" s="142">
        <v>1017968.86</v>
      </c>
      <c r="M61" s="142">
        <v>1017968.87</v>
      </c>
      <c r="N61" s="26" t="s">
        <v>427</v>
      </c>
      <c r="O61" s="50">
        <v>485</v>
      </c>
      <c r="P61" s="146" t="s">
        <v>367</v>
      </c>
      <c r="Q61" s="146" t="s">
        <v>349</v>
      </c>
    </row>
    <row r="62" spans="2:17" ht="48.75" customHeight="1" x14ac:dyDescent="0.25">
      <c r="B62" s="126"/>
      <c r="C62" s="206"/>
      <c r="D62" s="126"/>
      <c r="E62" s="126"/>
      <c r="F62" s="206"/>
      <c r="G62" s="126"/>
      <c r="H62" s="206"/>
      <c r="I62" s="212"/>
      <c r="J62" s="214"/>
      <c r="K62" s="208"/>
      <c r="L62" s="208"/>
      <c r="M62" s="208"/>
      <c r="N62" s="26" t="s">
        <v>429</v>
      </c>
      <c r="O62" s="71">
        <v>6.4</v>
      </c>
      <c r="P62" s="147"/>
      <c r="Q62" s="147"/>
    </row>
    <row r="63" spans="2:17" ht="48.75" customHeight="1" x14ac:dyDescent="0.25">
      <c r="B63" s="126"/>
      <c r="C63" s="206"/>
      <c r="D63" s="126"/>
      <c r="E63" s="126"/>
      <c r="F63" s="206"/>
      <c r="G63" s="126"/>
      <c r="H63" s="206"/>
      <c r="I63" s="212"/>
      <c r="J63" s="214"/>
      <c r="K63" s="208"/>
      <c r="L63" s="208"/>
      <c r="M63" s="208"/>
      <c r="N63" s="26" t="s">
        <v>436</v>
      </c>
      <c r="O63" s="50">
        <v>299</v>
      </c>
      <c r="P63" s="147"/>
      <c r="Q63" s="147"/>
    </row>
    <row r="64" spans="2:17" ht="49.5" customHeight="1" x14ac:dyDescent="0.25">
      <c r="B64" s="119" t="s">
        <v>440</v>
      </c>
      <c r="C64" s="216"/>
      <c r="D64" s="119" t="s">
        <v>441</v>
      </c>
      <c r="E64" s="119" t="s">
        <v>393</v>
      </c>
      <c r="F64" s="216"/>
      <c r="G64" s="119" t="s">
        <v>283</v>
      </c>
      <c r="H64" s="216"/>
      <c r="I64" s="211">
        <f t="shared" ref="I64" si="1">SUM(J64:M66)</f>
        <v>12005500</v>
      </c>
      <c r="J64" s="220">
        <v>0</v>
      </c>
      <c r="K64" s="142">
        <v>0</v>
      </c>
      <c r="L64" s="142">
        <v>6002750</v>
      </c>
      <c r="M64" s="142">
        <v>6002750</v>
      </c>
      <c r="N64" s="26" t="s">
        <v>426</v>
      </c>
      <c r="O64" s="50">
        <v>414</v>
      </c>
      <c r="P64" s="146" t="s">
        <v>395</v>
      </c>
      <c r="Q64" s="146" t="s">
        <v>442</v>
      </c>
    </row>
    <row r="65" spans="2:17" ht="50.25" customHeight="1" x14ac:dyDescent="0.25">
      <c r="B65" s="126"/>
      <c r="C65" s="206"/>
      <c r="D65" s="126"/>
      <c r="E65" s="126"/>
      <c r="F65" s="206"/>
      <c r="G65" s="126"/>
      <c r="H65" s="206"/>
      <c r="I65" s="212"/>
      <c r="J65" s="214"/>
      <c r="K65" s="208"/>
      <c r="L65" s="208"/>
      <c r="M65" s="208"/>
      <c r="N65" s="26" t="s">
        <v>427</v>
      </c>
      <c r="O65" s="63">
        <v>1028</v>
      </c>
      <c r="P65" s="147"/>
      <c r="Q65" s="147"/>
    </row>
    <row r="66" spans="2:17" ht="47.25" customHeight="1" x14ac:dyDescent="0.25">
      <c r="B66" s="126"/>
      <c r="C66" s="206"/>
      <c r="D66" s="126"/>
      <c r="E66" s="126"/>
      <c r="F66" s="206"/>
      <c r="G66" s="126"/>
      <c r="H66" s="206"/>
      <c r="I66" s="212"/>
      <c r="J66" s="214"/>
      <c r="K66" s="208"/>
      <c r="L66" s="208"/>
      <c r="M66" s="208"/>
      <c r="N66" s="26" t="s">
        <v>435</v>
      </c>
      <c r="O66" s="50">
        <v>18</v>
      </c>
      <c r="P66" s="147"/>
      <c r="Q66" s="147"/>
    </row>
    <row r="67" spans="2:17" ht="47.25" x14ac:dyDescent="0.25">
      <c r="B67" s="126"/>
      <c r="C67" s="206"/>
      <c r="D67" s="126"/>
      <c r="E67" s="126"/>
      <c r="F67" s="206"/>
      <c r="G67" s="126"/>
      <c r="H67" s="206"/>
      <c r="I67" s="212">
        <f>SUM(J67:M68)</f>
        <v>0</v>
      </c>
      <c r="J67" s="214"/>
      <c r="K67" s="208"/>
      <c r="L67" s="208"/>
      <c r="M67" s="208"/>
      <c r="N67" s="26" t="s">
        <v>429</v>
      </c>
      <c r="O67" s="71">
        <v>29</v>
      </c>
      <c r="P67" s="147"/>
      <c r="Q67" s="147"/>
    </row>
    <row r="68" spans="2:17" ht="49.5" customHeight="1" x14ac:dyDescent="0.25">
      <c r="B68" s="126"/>
      <c r="C68" s="206"/>
      <c r="D68" s="126"/>
      <c r="E68" s="126"/>
      <c r="F68" s="206"/>
      <c r="G68" s="126"/>
      <c r="H68" s="206"/>
      <c r="I68" s="212"/>
      <c r="J68" s="214"/>
      <c r="K68" s="208"/>
      <c r="L68" s="208"/>
      <c r="M68" s="208"/>
      <c r="N68" s="26" t="s">
        <v>436</v>
      </c>
      <c r="O68" s="68">
        <v>1246</v>
      </c>
      <c r="P68" s="147"/>
      <c r="Q68" s="147"/>
    </row>
    <row r="69" spans="2:17" ht="48" customHeight="1" x14ac:dyDescent="0.25">
      <c r="B69" s="119" t="s">
        <v>443</v>
      </c>
      <c r="C69" s="216"/>
      <c r="D69" s="119" t="s">
        <v>444</v>
      </c>
      <c r="E69" s="119" t="s">
        <v>315</v>
      </c>
      <c r="F69" s="216"/>
      <c r="G69" s="119" t="s">
        <v>283</v>
      </c>
      <c r="H69" s="216"/>
      <c r="I69" s="211">
        <f t="shared" ref="I69" si="2">SUM(J69:M71)</f>
        <v>15275216</v>
      </c>
      <c r="J69" s="220">
        <v>0</v>
      </c>
      <c r="K69" s="142">
        <v>0</v>
      </c>
      <c r="L69" s="142">
        <v>5983070</v>
      </c>
      <c r="M69" s="142">
        <v>9292146</v>
      </c>
      <c r="N69" s="26" t="s">
        <v>426</v>
      </c>
      <c r="O69" s="50">
        <v>454</v>
      </c>
      <c r="P69" s="146" t="s">
        <v>367</v>
      </c>
      <c r="Q69" s="146" t="s">
        <v>349</v>
      </c>
    </row>
    <row r="70" spans="2:17" ht="50.25" customHeight="1" x14ac:dyDescent="0.25">
      <c r="B70" s="126"/>
      <c r="C70" s="206"/>
      <c r="D70" s="126"/>
      <c r="E70" s="126"/>
      <c r="F70" s="206"/>
      <c r="G70" s="126"/>
      <c r="H70" s="206"/>
      <c r="I70" s="212"/>
      <c r="J70" s="214"/>
      <c r="K70" s="208"/>
      <c r="L70" s="208"/>
      <c r="M70" s="208"/>
      <c r="N70" s="26" t="s">
        <v>427</v>
      </c>
      <c r="O70" s="63">
        <v>1438</v>
      </c>
      <c r="P70" s="147"/>
      <c r="Q70" s="147"/>
    </row>
    <row r="71" spans="2:17" ht="49.5" customHeight="1" x14ac:dyDescent="0.25">
      <c r="B71" s="126"/>
      <c r="C71" s="206"/>
      <c r="D71" s="126"/>
      <c r="E71" s="126"/>
      <c r="F71" s="206"/>
      <c r="G71" s="126"/>
      <c r="H71" s="206"/>
      <c r="I71" s="212"/>
      <c r="J71" s="214"/>
      <c r="K71" s="208"/>
      <c r="L71" s="208"/>
      <c r="M71" s="208"/>
      <c r="N71" s="26" t="s">
        <v>435</v>
      </c>
      <c r="O71" s="50">
        <v>11.4</v>
      </c>
      <c r="P71" s="147"/>
      <c r="Q71" s="147"/>
    </row>
    <row r="72" spans="2:17" ht="48.75" customHeight="1" x14ac:dyDescent="0.25">
      <c r="B72" s="126"/>
      <c r="C72" s="206"/>
      <c r="D72" s="126"/>
      <c r="E72" s="126"/>
      <c r="F72" s="206"/>
      <c r="G72" s="126"/>
      <c r="H72" s="206"/>
      <c r="I72" s="212">
        <f>SUM(J72:M73)</f>
        <v>0</v>
      </c>
      <c r="J72" s="214"/>
      <c r="K72" s="208"/>
      <c r="L72" s="208"/>
      <c r="M72" s="208"/>
      <c r="N72" s="26" t="s">
        <v>429</v>
      </c>
      <c r="O72" s="71">
        <v>41.1</v>
      </c>
      <c r="P72" s="147"/>
      <c r="Q72" s="147"/>
    </row>
    <row r="73" spans="2:17" ht="49.5" customHeight="1" x14ac:dyDescent="0.25">
      <c r="B73" s="126"/>
      <c r="C73" s="206"/>
      <c r="D73" s="126"/>
      <c r="E73" s="126"/>
      <c r="F73" s="206"/>
      <c r="G73" s="126"/>
      <c r="H73" s="206"/>
      <c r="I73" s="212"/>
      <c r="J73" s="214"/>
      <c r="K73" s="208"/>
      <c r="L73" s="208"/>
      <c r="M73" s="208"/>
      <c r="N73" s="26" t="s">
        <v>436</v>
      </c>
      <c r="O73" s="68">
        <v>1011</v>
      </c>
      <c r="P73" s="147"/>
      <c r="Q73" s="147"/>
    </row>
    <row r="74" spans="2:17" ht="49.5" customHeight="1" x14ac:dyDescent="0.25">
      <c r="B74" s="119" t="s">
        <v>445</v>
      </c>
      <c r="C74" s="216"/>
      <c r="D74" s="119" t="s">
        <v>446</v>
      </c>
      <c r="E74" s="119" t="s">
        <v>321</v>
      </c>
      <c r="F74" s="216"/>
      <c r="G74" s="119" t="s">
        <v>283</v>
      </c>
      <c r="H74" s="216"/>
      <c r="I74" s="211">
        <f t="shared" ref="I74" si="3">SUM(J74:M76)</f>
        <v>2218977.73</v>
      </c>
      <c r="J74" s="220">
        <v>0</v>
      </c>
      <c r="K74" s="142">
        <v>0</v>
      </c>
      <c r="L74" s="142">
        <v>957225.37</v>
      </c>
      <c r="M74" s="142">
        <v>1261752.3600000001</v>
      </c>
      <c r="N74" s="26" t="s">
        <v>426</v>
      </c>
      <c r="O74" s="50">
        <v>150</v>
      </c>
      <c r="P74" s="146" t="s">
        <v>305</v>
      </c>
      <c r="Q74" s="146" t="s">
        <v>434</v>
      </c>
    </row>
    <row r="75" spans="2:17" ht="49.5" customHeight="1" x14ac:dyDescent="0.25">
      <c r="B75" s="126"/>
      <c r="C75" s="206"/>
      <c r="D75" s="126"/>
      <c r="E75" s="126"/>
      <c r="F75" s="206"/>
      <c r="G75" s="126"/>
      <c r="H75" s="206"/>
      <c r="I75" s="212"/>
      <c r="J75" s="214"/>
      <c r="K75" s="208"/>
      <c r="L75" s="208"/>
      <c r="M75" s="208"/>
      <c r="N75" s="26" t="s">
        <v>427</v>
      </c>
      <c r="O75" s="71">
        <v>213</v>
      </c>
      <c r="P75" s="147"/>
      <c r="Q75" s="147"/>
    </row>
    <row r="76" spans="2:17" ht="47.25" customHeight="1" x14ac:dyDescent="0.25">
      <c r="B76" s="126"/>
      <c r="C76" s="206"/>
      <c r="D76" s="126"/>
      <c r="E76" s="126"/>
      <c r="F76" s="206"/>
      <c r="G76" s="126"/>
      <c r="H76" s="206"/>
      <c r="I76" s="212"/>
      <c r="J76" s="214"/>
      <c r="K76" s="208"/>
      <c r="L76" s="208"/>
      <c r="M76" s="208"/>
      <c r="N76" s="26" t="s">
        <v>435</v>
      </c>
      <c r="O76" s="50">
        <v>5.8</v>
      </c>
      <c r="P76" s="147"/>
      <c r="Q76" s="147"/>
    </row>
    <row r="77" spans="2:17" ht="47.25" x14ac:dyDescent="0.25">
      <c r="B77" s="126"/>
      <c r="C77" s="206"/>
      <c r="D77" s="126"/>
      <c r="E77" s="126"/>
      <c r="F77" s="206"/>
      <c r="G77" s="126"/>
      <c r="H77" s="206"/>
      <c r="I77" s="212">
        <f>SUM(J77:M77)</f>
        <v>0</v>
      </c>
      <c r="J77" s="214"/>
      <c r="K77" s="208"/>
      <c r="L77" s="208"/>
      <c r="M77" s="208"/>
      <c r="N77" s="26" t="s">
        <v>429</v>
      </c>
      <c r="O77" s="71">
        <v>6.9</v>
      </c>
      <c r="P77" s="147"/>
      <c r="Q77" s="147"/>
    </row>
    <row r="78" spans="2:17" ht="15.75" x14ac:dyDescent="0.25">
      <c r="B78" s="140" t="s">
        <v>106</v>
      </c>
      <c r="C78" s="140"/>
      <c r="D78" s="140"/>
      <c r="E78" s="140"/>
      <c r="F78" s="140"/>
      <c r="G78" s="140"/>
      <c r="H78" s="140"/>
      <c r="I78" s="77">
        <f>SUM(I55:I77)</f>
        <v>40220124.659999996</v>
      </c>
      <c r="J78" s="70">
        <f>SUM(J55:J77)</f>
        <v>0</v>
      </c>
      <c r="K78" s="70">
        <f>SUM(K55:K77)</f>
        <v>0</v>
      </c>
      <c r="L78" s="77">
        <f>SUM(L55:L77)</f>
        <v>18303260.780000001</v>
      </c>
      <c r="M78" s="77">
        <f>SUM(M55:M77)</f>
        <v>21916863.879999999</v>
      </c>
      <c r="N78" s="155"/>
      <c r="O78" s="155"/>
      <c r="P78" s="155"/>
      <c r="Q78" s="155"/>
    </row>
    <row r="79" spans="2:17" ht="15.75" x14ac:dyDescent="0.25">
      <c r="B79" s="17"/>
      <c r="C79" s="16"/>
      <c r="D79" s="17"/>
      <c r="E79" s="16"/>
      <c r="F79" s="16"/>
      <c r="G79" s="17"/>
      <c r="H79" s="16"/>
      <c r="I79" s="76"/>
      <c r="J79" s="67"/>
      <c r="K79" s="22"/>
      <c r="L79" s="22"/>
      <c r="M79" s="22"/>
      <c r="N79" s="17"/>
      <c r="O79" s="15"/>
      <c r="P79" s="17"/>
      <c r="Q79" s="17"/>
    </row>
    <row r="80" spans="2:17" ht="15.75" x14ac:dyDescent="0.25">
      <c r="B80" s="169" t="s">
        <v>107</v>
      </c>
      <c r="C80" s="169"/>
      <c r="D80" s="169"/>
      <c r="E80" s="169"/>
      <c r="N80" s="17"/>
      <c r="O80" s="18"/>
      <c r="P80" s="19"/>
      <c r="Q80" s="17"/>
    </row>
    <row r="81" spans="2:17" ht="15.75" x14ac:dyDescent="0.25">
      <c r="B81" s="10" t="s">
        <v>3</v>
      </c>
      <c r="C81" s="122" t="s">
        <v>108</v>
      </c>
      <c r="D81" s="122"/>
      <c r="E81" s="122"/>
      <c r="F81" s="123" t="s">
        <v>109</v>
      </c>
      <c r="G81" s="123"/>
      <c r="H81" s="123"/>
      <c r="I81" s="123"/>
      <c r="J81" s="122" t="s">
        <v>110</v>
      </c>
      <c r="K81" s="123"/>
      <c r="L81" s="123"/>
      <c r="M81" s="123"/>
      <c r="N81" s="17"/>
      <c r="O81" s="15"/>
      <c r="P81" s="19"/>
      <c r="Q81" s="17"/>
    </row>
    <row r="82" spans="2:17" ht="15.75" x14ac:dyDescent="0.25">
      <c r="B82" s="4">
        <v>1</v>
      </c>
      <c r="C82" s="156">
        <v>2</v>
      </c>
      <c r="D82" s="156"/>
      <c r="E82" s="156"/>
      <c r="F82" s="156">
        <v>3</v>
      </c>
      <c r="G82" s="156"/>
      <c r="H82" s="156"/>
      <c r="I82" s="156"/>
      <c r="J82" s="156">
        <v>4</v>
      </c>
      <c r="K82" s="156"/>
      <c r="L82" s="156"/>
      <c r="M82" s="156"/>
      <c r="N82" s="17"/>
      <c r="O82" s="18"/>
      <c r="P82" s="19"/>
      <c r="Q82" s="17"/>
    </row>
    <row r="83" spans="2:17" ht="32.25" customHeight="1" x14ac:dyDescent="0.25">
      <c r="B83" s="8"/>
      <c r="C83" s="133" t="s">
        <v>327</v>
      </c>
      <c r="D83" s="133"/>
      <c r="E83" s="133"/>
      <c r="F83" s="170"/>
      <c r="G83" s="170"/>
      <c r="H83" s="170"/>
      <c r="I83" s="170"/>
      <c r="J83" s="170"/>
      <c r="K83" s="170"/>
      <c r="L83" s="170"/>
      <c r="M83" s="170"/>
      <c r="N83" s="17"/>
      <c r="O83" s="15"/>
      <c r="P83" s="19"/>
      <c r="Q83" s="17"/>
    </row>
    <row r="84" spans="2:17" ht="15.75" x14ac:dyDescent="0.25">
      <c r="N84" s="17"/>
      <c r="O84" s="18"/>
      <c r="P84" s="19"/>
      <c r="Q84" s="17"/>
    </row>
    <row r="85" spans="2:17" ht="15.75" x14ac:dyDescent="0.25">
      <c r="B85" s="169" t="s">
        <v>111</v>
      </c>
      <c r="C85" s="169"/>
      <c r="D85" s="169"/>
      <c r="E85" s="169"/>
      <c r="F85" s="169"/>
      <c r="N85" s="17"/>
      <c r="O85" s="15"/>
      <c r="P85" s="19"/>
      <c r="Q85" s="17"/>
    </row>
    <row r="86" spans="2:17" ht="15.75" x14ac:dyDescent="0.25">
      <c r="B86" s="10" t="s">
        <v>3</v>
      </c>
      <c r="C86" s="123" t="s">
        <v>112</v>
      </c>
      <c r="D86" s="123"/>
      <c r="E86" s="123"/>
      <c r="F86" s="123" t="s">
        <v>109</v>
      </c>
      <c r="G86" s="123"/>
      <c r="H86" s="123"/>
      <c r="I86" s="123"/>
      <c r="J86" s="122" t="s">
        <v>113</v>
      </c>
      <c r="K86" s="123"/>
      <c r="L86" s="123"/>
      <c r="M86" s="123"/>
      <c r="N86" s="17"/>
      <c r="O86" s="18"/>
      <c r="P86" s="19"/>
      <c r="Q86" s="17"/>
    </row>
    <row r="87" spans="2:17" ht="15.75" x14ac:dyDescent="0.25">
      <c r="B87" s="4">
        <v>1</v>
      </c>
      <c r="C87" s="156">
        <v>2</v>
      </c>
      <c r="D87" s="156"/>
      <c r="E87" s="156"/>
      <c r="F87" s="156">
        <v>3</v>
      </c>
      <c r="G87" s="156"/>
      <c r="H87" s="156"/>
      <c r="I87" s="156"/>
      <c r="J87" s="156">
        <v>4</v>
      </c>
      <c r="K87" s="156"/>
      <c r="L87" s="156"/>
      <c r="M87" s="156"/>
      <c r="N87" s="17"/>
      <c r="O87" s="15"/>
      <c r="P87" s="19"/>
      <c r="Q87" s="17"/>
    </row>
    <row r="88" spans="2:17" ht="48" customHeight="1" x14ac:dyDescent="0.25">
      <c r="B88" s="8"/>
      <c r="C88" s="133" t="s">
        <v>328</v>
      </c>
      <c r="D88" s="133"/>
      <c r="E88" s="133"/>
      <c r="F88" s="170"/>
      <c r="G88" s="170"/>
      <c r="H88" s="170"/>
      <c r="I88" s="170"/>
      <c r="J88" s="170"/>
      <c r="K88" s="170"/>
      <c r="L88" s="170"/>
      <c r="M88" s="170"/>
      <c r="N88" s="17"/>
      <c r="O88" s="14"/>
      <c r="P88" s="19"/>
      <c r="Q88" s="17"/>
    </row>
    <row r="89" spans="2:17" ht="15.75" x14ac:dyDescent="0.25">
      <c r="N89" s="17"/>
      <c r="O89" s="15"/>
      <c r="P89" s="19"/>
      <c r="Q89" s="17"/>
    </row>
    <row r="90" spans="2:17" ht="15.75" x14ac:dyDescent="0.25">
      <c r="B90" s="169" t="s">
        <v>114</v>
      </c>
      <c r="C90" s="169"/>
      <c r="D90" s="169"/>
    </row>
    <row r="91" spans="2:17" ht="15.75" x14ac:dyDescent="0.25">
      <c r="B91" s="10" t="s">
        <v>3</v>
      </c>
      <c r="C91" s="122" t="s">
        <v>115</v>
      </c>
      <c r="D91" s="122"/>
      <c r="E91" s="122"/>
      <c r="F91" s="173" t="s">
        <v>116</v>
      </c>
      <c r="G91" s="174"/>
      <c r="H91" s="174"/>
      <c r="I91" s="174"/>
      <c r="J91" s="174"/>
      <c r="K91" s="174"/>
      <c r="L91" s="174"/>
      <c r="M91" s="175"/>
    </row>
    <row r="92" spans="2:17" ht="15.75" x14ac:dyDescent="0.25">
      <c r="B92" s="4">
        <v>1</v>
      </c>
      <c r="C92" s="156">
        <v>2</v>
      </c>
      <c r="D92" s="156"/>
      <c r="E92" s="156"/>
      <c r="F92" s="176">
        <v>3</v>
      </c>
      <c r="G92" s="177"/>
      <c r="H92" s="177"/>
      <c r="I92" s="177"/>
      <c r="J92" s="177"/>
      <c r="K92" s="177"/>
      <c r="L92" s="177"/>
      <c r="M92" s="178"/>
    </row>
    <row r="93" spans="2:17" ht="19.149999999999999" customHeight="1" x14ac:dyDescent="0.25">
      <c r="B93" s="34" t="s">
        <v>15</v>
      </c>
      <c r="C93" s="182" t="s">
        <v>16</v>
      </c>
      <c r="D93" s="182"/>
      <c r="E93" s="182"/>
      <c r="F93" s="183" t="s">
        <v>16</v>
      </c>
      <c r="G93" s="184"/>
      <c r="H93" s="184"/>
      <c r="I93" s="184"/>
      <c r="J93" s="184"/>
      <c r="K93" s="184"/>
      <c r="L93" s="184"/>
      <c r="M93" s="185"/>
    </row>
    <row r="95" spans="2:17" ht="15.75" x14ac:dyDescent="0.25">
      <c r="B95" s="169" t="s">
        <v>117</v>
      </c>
      <c r="C95" s="169"/>
      <c r="D95" s="169"/>
      <c r="E95" s="169"/>
      <c r="F95" s="169"/>
      <c r="G95" s="169"/>
    </row>
    <row r="96" spans="2:17" ht="15.75" x14ac:dyDescent="0.25">
      <c r="B96" s="10" t="s">
        <v>3</v>
      </c>
      <c r="C96" s="173" t="s">
        <v>118</v>
      </c>
      <c r="D96" s="174"/>
      <c r="E96" s="174"/>
      <c r="F96" s="174"/>
      <c r="G96" s="174"/>
      <c r="H96" s="174"/>
      <c r="I96" s="174"/>
      <c r="J96" s="174"/>
      <c r="K96" s="174"/>
      <c r="L96" s="174"/>
      <c r="M96" s="175"/>
    </row>
    <row r="97" spans="2:13" ht="15.75" x14ac:dyDescent="0.25">
      <c r="B97" s="4">
        <v>1</v>
      </c>
      <c r="C97" s="176">
        <v>2</v>
      </c>
      <c r="D97" s="177"/>
      <c r="E97" s="177"/>
      <c r="F97" s="177"/>
      <c r="G97" s="177"/>
      <c r="H97" s="177"/>
      <c r="I97" s="177"/>
      <c r="J97" s="177"/>
      <c r="K97" s="177"/>
      <c r="L97" s="177"/>
      <c r="M97" s="178"/>
    </row>
    <row r="98" spans="2:13" ht="15.75" x14ac:dyDescent="0.25">
      <c r="B98" s="8"/>
      <c r="C98" s="179" t="s">
        <v>329</v>
      </c>
      <c r="D98" s="180"/>
      <c r="E98" s="180"/>
      <c r="F98" s="180"/>
      <c r="G98" s="180"/>
      <c r="H98" s="180"/>
      <c r="I98" s="180"/>
      <c r="J98" s="180"/>
      <c r="K98" s="180"/>
      <c r="L98" s="180"/>
      <c r="M98" s="181"/>
    </row>
  </sheetData>
  <autoFilter ref="B38:Q78" xr:uid="{00000000-0009-0000-0000-000006000000}">
    <filterColumn colId="0" showButton="0"/>
    <filterColumn colId="1" showButton="0"/>
    <filterColumn colId="2" showButton="0"/>
    <filterColumn colId="3" showButton="0"/>
    <filterColumn colId="4" showButton="0"/>
    <filterColumn colId="5" showButton="0"/>
  </autoFilter>
  <mergeCells count="208">
    <mergeCell ref="B69:B73"/>
    <mergeCell ref="C69:C73"/>
    <mergeCell ref="D69:D73"/>
    <mergeCell ref="E69:E73"/>
    <mergeCell ref="F69:F73"/>
    <mergeCell ref="G69:G73"/>
    <mergeCell ref="H69:H73"/>
    <mergeCell ref="I69:I73"/>
    <mergeCell ref="J69:J73"/>
    <mergeCell ref="L64:L68"/>
    <mergeCell ref="M64:M68"/>
    <mergeCell ref="P64:P68"/>
    <mergeCell ref="Q64:Q68"/>
    <mergeCell ref="K74:K77"/>
    <mergeCell ref="L74:L77"/>
    <mergeCell ref="M74:M77"/>
    <mergeCell ref="P74:P77"/>
    <mergeCell ref="Q74:Q77"/>
    <mergeCell ref="K69:K73"/>
    <mergeCell ref="L69:L73"/>
    <mergeCell ref="M69:M73"/>
    <mergeCell ref="P69:P73"/>
    <mergeCell ref="Q69:Q73"/>
    <mergeCell ref="K61:K63"/>
    <mergeCell ref="L61:L63"/>
    <mergeCell ref="M61:M63"/>
    <mergeCell ref="P61:P63"/>
    <mergeCell ref="Q61:Q63"/>
    <mergeCell ref="B64:B68"/>
    <mergeCell ref="C64:C68"/>
    <mergeCell ref="D64:D68"/>
    <mergeCell ref="E64:E68"/>
    <mergeCell ref="F64:F68"/>
    <mergeCell ref="G64:G68"/>
    <mergeCell ref="H64:H68"/>
    <mergeCell ref="I64:I68"/>
    <mergeCell ref="B61:B63"/>
    <mergeCell ref="C61:C63"/>
    <mergeCell ref="D61:D63"/>
    <mergeCell ref="E61:E63"/>
    <mergeCell ref="F61:F63"/>
    <mergeCell ref="G61:G63"/>
    <mergeCell ref="H61:H63"/>
    <mergeCell ref="I61:I63"/>
    <mergeCell ref="J61:J63"/>
    <mergeCell ref="J64:J68"/>
    <mergeCell ref="K64:K68"/>
    <mergeCell ref="B74:B77"/>
    <mergeCell ref="C74:C77"/>
    <mergeCell ref="D74:D77"/>
    <mergeCell ref="E74:E77"/>
    <mergeCell ref="F74:F77"/>
    <mergeCell ref="G74:G77"/>
    <mergeCell ref="H74:H77"/>
    <mergeCell ref="I74:I77"/>
    <mergeCell ref="J74:J77"/>
    <mergeCell ref="K55:K60"/>
    <mergeCell ref="J55:J60"/>
    <mergeCell ref="I55:I60"/>
    <mergeCell ref="Q55:Q60"/>
    <mergeCell ref="P55:P60"/>
    <mergeCell ref="B34:E34"/>
    <mergeCell ref="F34:H34"/>
    <mergeCell ref="B35:E35"/>
    <mergeCell ref="F35:H35"/>
    <mergeCell ref="B36:E36"/>
    <mergeCell ref="F36:H36"/>
    <mergeCell ref="H55:H60"/>
    <mergeCell ref="G55:G60"/>
    <mergeCell ref="F55:F60"/>
    <mergeCell ref="E55:E60"/>
    <mergeCell ref="D55:D60"/>
    <mergeCell ref="C55:C60"/>
    <mergeCell ref="B55:B60"/>
    <mergeCell ref="P39:P41"/>
    <mergeCell ref="Q39:Q41"/>
    <mergeCell ref="I40:I41"/>
    <mergeCell ref="J40:L40"/>
    <mergeCell ref="M40:M41"/>
    <mergeCell ref="N40:N41"/>
    <mergeCell ref="B29:E29"/>
    <mergeCell ref="F29:H29"/>
    <mergeCell ref="B30:E30"/>
    <mergeCell ref="F30:H30"/>
    <mergeCell ref="B31:E31"/>
    <mergeCell ref="F31:H31"/>
    <mergeCell ref="B32:E32"/>
    <mergeCell ref="F32:H32"/>
    <mergeCell ref="B33:E33"/>
    <mergeCell ref="F33:H33"/>
    <mergeCell ref="B24:E24"/>
    <mergeCell ref="F24:H24"/>
    <mergeCell ref="B25:E25"/>
    <mergeCell ref="F25:H25"/>
    <mergeCell ref="B26:E26"/>
    <mergeCell ref="F26:H26"/>
    <mergeCell ref="B27:E27"/>
    <mergeCell ref="F27:H27"/>
    <mergeCell ref="B28:E28"/>
    <mergeCell ref="F28:H28"/>
    <mergeCell ref="B19:E19"/>
    <mergeCell ref="F19:H19"/>
    <mergeCell ref="B20:E20"/>
    <mergeCell ref="F20:H20"/>
    <mergeCell ref="B21:E21"/>
    <mergeCell ref="F21:H21"/>
    <mergeCell ref="B22:E22"/>
    <mergeCell ref="F22:H22"/>
    <mergeCell ref="B23:E23"/>
    <mergeCell ref="F23:H23"/>
    <mergeCell ref="C86:E86"/>
    <mergeCell ref="F86:I86"/>
    <mergeCell ref="J86:M86"/>
    <mergeCell ref="B80:E80"/>
    <mergeCell ref="C81:E81"/>
    <mergeCell ref="F81:I81"/>
    <mergeCell ref="J81:M81"/>
    <mergeCell ref="C82:E82"/>
    <mergeCell ref="F82:I82"/>
    <mergeCell ref="J82:M82"/>
    <mergeCell ref="C83:E83"/>
    <mergeCell ref="F83:I83"/>
    <mergeCell ref="J83:M83"/>
    <mergeCell ref="B85:F85"/>
    <mergeCell ref="C98:M98"/>
    <mergeCell ref="B90:D90"/>
    <mergeCell ref="C91:E91"/>
    <mergeCell ref="F91:M91"/>
    <mergeCell ref="C92:E92"/>
    <mergeCell ref="F92:M92"/>
    <mergeCell ref="C93:E93"/>
    <mergeCell ref="F93:M93"/>
    <mergeCell ref="C87:E87"/>
    <mergeCell ref="F87:I87"/>
    <mergeCell ref="J87:M87"/>
    <mergeCell ref="C88:E88"/>
    <mergeCell ref="F88:I88"/>
    <mergeCell ref="J88:M88"/>
    <mergeCell ref="B95:G95"/>
    <mergeCell ref="C96:M96"/>
    <mergeCell ref="C97:M97"/>
    <mergeCell ref="B78:H78"/>
    <mergeCell ref="N78:Q78"/>
    <mergeCell ref="N49:N50"/>
    <mergeCell ref="K43:K54"/>
    <mergeCell ref="L43:L54"/>
    <mergeCell ref="M43:M54"/>
    <mergeCell ref="N43:N44"/>
    <mergeCell ref="N53:N54"/>
    <mergeCell ref="Q43:Q54"/>
    <mergeCell ref="P43:P54"/>
    <mergeCell ref="N51:N52"/>
    <mergeCell ref="N47:N48"/>
    <mergeCell ref="N45:N46"/>
    <mergeCell ref="B43:B54"/>
    <mergeCell ref="C43:C54"/>
    <mergeCell ref="D43:D54"/>
    <mergeCell ref="E43:E54"/>
    <mergeCell ref="F43:F54"/>
    <mergeCell ref="G43:G54"/>
    <mergeCell ref="H43:H54"/>
    <mergeCell ref="I43:I54"/>
    <mergeCell ref="J43:J54"/>
    <mergeCell ref="M55:M60"/>
    <mergeCell ref="L55:L60"/>
    <mergeCell ref="B38:H38"/>
    <mergeCell ref="B39:B41"/>
    <mergeCell ref="C39:C41"/>
    <mergeCell ref="D39:D41"/>
    <mergeCell ref="E39:E41"/>
    <mergeCell ref="F39:F41"/>
    <mergeCell ref="O40:O41"/>
    <mergeCell ref="G39:G41"/>
    <mergeCell ref="H39:H41"/>
    <mergeCell ref="I39:M39"/>
    <mergeCell ref="N39:O39"/>
    <mergeCell ref="K11:M11"/>
    <mergeCell ref="B16:G16"/>
    <mergeCell ref="B17:E17"/>
    <mergeCell ref="F17:H17"/>
    <mergeCell ref="B18:E18"/>
    <mergeCell ref="F18:H18"/>
    <mergeCell ref="C9:D9"/>
    <mergeCell ref="E9:G9"/>
    <mergeCell ref="H9:J9"/>
    <mergeCell ref="K9:M9"/>
    <mergeCell ref="B10:B11"/>
    <mergeCell ref="C10:D11"/>
    <mergeCell ref="E10:G11"/>
    <mergeCell ref="H10:J10"/>
    <mergeCell ref="K10:M10"/>
    <mergeCell ref="H11:J11"/>
    <mergeCell ref="B12:B13"/>
    <mergeCell ref="C12:D13"/>
    <mergeCell ref="E12:G13"/>
    <mergeCell ref="H12:J12"/>
    <mergeCell ref="K12:M12"/>
    <mergeCell ref="H13:J13"/>
    <mergeCell ref="K13:M13"/>
    <mergeCell ref="B2:Q2"/>
    <mergeCell ref="B6:H6"/>
    <mergeCell ref="B7:B8"/>
    <mergeCell ref="C7:D8"/>
    <mergeCell ref="E7:G8"/>
    <mergeCell ref="H7:J8"/>
    <mergeCell ref="K7:N7"/>
    <mergeCell ref="K8:M8"/>
    <mergeCell ref="B4:Q4"/>
  </mergeCells>
  <pageMargins left="0.7" right="0.7" top="0.75" bottom="0.75" header="0.3" footer="0.3"/>
  <pageSetup paperSize="9" scale="4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Q79"/>
  <sheetViews>
    <sheetView topLeftCell="A56" zoomScaleNormal="100" workbookViewId="0">
      <selection activeCell="B57" sqref="B57:B58"/>
    </sheetView>
  </sheetViews>
  <sheetFormatPr defaultRowHeight="15" x14ac:dyDescent="0.25"/>
  <cols>
    <col min="2" max="2" width="17.7109375" customWidth="1"/>
    <col min="3" max="3" width="12.85546875" customWidth="1"/>
    <col min="4" max="4" width="19.7109375" customWidth="1"/>
    <col min="5" max="5" width="18.42578125" customWidth="1"/>
    <col min="6" max="6" width="10.5703125" customWidth="1"/>
    <col min="7" max="7" width="19.140625" customWidth="1"/>
    <col min="8" max="8" width="13.5703125" customWidth="1"/>
    <col min="9" max="9" width="15.7109375" customWidth="1"/>
    <col min="10" max="10" width="10.7109375" customWidth="1"/>
    <col min="11" max="11" width="14.7109375" customWidth="1"/>
    <col min="12" max="12" width="16.140625" bestFit="1" customWidth="1"/>
    <col min="13" max="13" width="18.28515625" bestFit="1" customWidth="1"/>
    <col min="14" max="14" width="44.7109375" customWidth="1"/>
    <col min="15" max="15" width="12.42578125" customWidth="1"/>
    <col min="16" max="17" width="14.28515625" customWidth="1"/>
  </cols>
  <sheetData>
    <row r="1" spans="2:17" ht="15.75" x14ac:dyDescent="0.25">
      <c r="B1" s="7"/>
      <c r="C1" s="7"/>
      <c r="D1" s="7"/>
      <c r="E1" s="7"/>
      <c r="F1" s="7"/>
      <c r="G1" s="7"/>
      <c r="H1" s="7"/>
      <c r="I1" s="7"/>
      <c r="J1" s="7"/>
      <c r="K1" s="7"/>
      <c r="L1" s="7"/>
      <c r="M1" s="7"/>
      <c r="N1" s="7"/>
      <c r="O1" s="7"/>
      <c r="P1" s="7"/>
      <c r="Q1" s="7"/>
    </row>
    <row r="2" spans="2:17" ht="15.75" x14ac:dyDescent="0.25">
      <c r="B2" s="240" t="s">
        <v>254</v>
      </c>
      <c r="C2" s="240"/>
      <c r="D2" s="240"/>
      <c r="E2" s="240"/>
      <c r="F2" s="240"/>
      <c r="G2" s="240"/>
      <c r="H2" s="240"/>
      <c r="I2" s="240"/>
      <c r="J2" s="240"/>
      <c r="K2" s="240"/>
      <c r="L2" s="240"/>
      <c r="M2" s="240"/>
      <c r="N2" s="240"/>
      <c r="O2" s="240"/>
      <c r="P2" s="240"/>
      <c r="Q2" s="240"/>
    </row>
    <row r="3" spans="2:17" ht="15.75" x14ac:dyDescent="0.25">
      <c r="B3" s="6"/>
      <c r="C3" s="6"/>
      <c r="D3" s="6"/>
      <c r="E3" s="6"/>
      <c r="F3" s="6"/>
      <c r="G3" s="6"/>
      <c r="H3" s="6"/>
      <c r="I3" s="6"/>
      <c r="J3" s="6"/>
      <c r="K3" s="6"/>
      <c r="L3" s="6"/>
      <c r="M3" s="6"/>
      <c r="N3" s="6"/>
      <c r="O3" s="6"/>
      <c r="P3" s="6"/>
      <c r="Q3" s="6"/>
    </row>
    <row r="4" spans="2:17" ht="15.75" x14ac:dyDescent="0.25">
      <c r="B4" s="141" t="s">
        <v>447</v>
      </c>
      <c r="C4" s="141"/>
      <c r="D4" s="141"/>
      <c r="E4" s="141"/>
      <c r="F4" s="141"/>
      <c r="G4" s="141"/>
      <c r="H4" s="141"/>
      <c r="I4" s="141"/>
      <c r="J4" s="141"/>
      <c r="K4" s="141"/>
      <c r="L4" s="141"/>
      <c r="M4" s="141"/>
      <c r="N4" s="141"/>
      <c r="O4" s="141"/>
      <c r="P4" s="141"/>
      <c r="Q4" s="141"/>
    </row>
    <row r="5" spans="2:17" ht="15.75" x14ac:dyDescent="0.25">
      <c r="B5" s="6"/>
      <c r="C5" s="6"/>
      <c r="D5" s="6"/>
      <c r="E5" s="6"/>
      <c r="F5" s="6"/>
      <c r="G5" s="6"/>
      <c r="H5" s="6"/>
      <c r="I5" s="6"/>
      <c r="J5" s="6"/>
      <c r="K5" s="6"/>
      <c r="L5" s="6"/>
      <c r="M5" s="6"/>
      <c r="N5" s="6"/>
      <c r="O5" s="6"/>
      <c r="P5" s="6"/>
      <c r="Q5" s="6"/>
    </row>
    <row r="6" spans="2:17" ht="15.75" x14ac:dyDescent="0.25">
      <c r="B6" s="121" t="s">
        <v>58</v>
      </c>
      <c r="C6" s="121"/>
      <c r="D6" s="121"/>
      <c r="E6" s="121"/>
      <c r="F6" s="121"/>
      <c r="G6" s="121"/>
      <c r="H6" s="121"/>
      <c r="I6" s="7"/>
      <c r="J6" s="7"/>
      <c r="K6" s="7"/>
      <c r="L6" s="7"/>
      <c r="M6" s="7"/>
      <c r="N6" s="7"/>
      <c r="O6" s="7"/>
      <c r="P6" s="7"/>
      <c r="Q6" s="7"/>
    </row>
    <row r="7" spans="2:17" ht="21.6" customHeight="1" x14ac:dyDescent="0.25">
      <c r="B7" s="123" t="s">
        <v>3</v>
      </c>
      <c r="C7" s="123" t="s">
        <v>59</v>
      </c>
      <c r="D7" s="123"/>
      <c r="E7" s="122" t="s">
        <v>60</v>
      </c>
      <c r="F7" s="122"/>
      <c r="G7" s="122"/>
      <c r="H7" s="122" t="s">
        <v>61</v>
      </c>
      <c r="I7" s="122"/>
      <c r="J7" s="122"/>
      <c r="K7" s="123" t="s">
        <v>62</v>
      </c>
      <c r="L7" s="123"/>
      <c r="M7" s="123"/>
      <c r="N7" s="123"/>
    </row>
    <row r="8" spans="2:17" ht="34.15" customHeight="1" x14ac:dyDescent="0.25">
      <c r="B8" s="123"/>
      <c r="C8" s="123"/>
      <c r="D8" s="123"/>
      <c r="E8" s="122"/>
      <c r="F8" s="122"/>
      <c r="G8" s="122"/>
      <c r="H8" s="122"/>
      <c r="I8" s="122"/>
      <c r="J8" s="122"/>
      <c r="K8" s="122" t="s">
        <v>63</v>
      </c>
      <c r="L8" s="122"/>
      <c r="M8" s="122"/>
      <c r="N8" s="3" t="s">
        <v>64</v>
      </c>
      <c r="O8" s="1"/>
      <c r="P8" s="1"/>
      <c r="Q8" s="1"/>
    </row>
    <row r="9" spans="2:17" ht="15.75" x14ac:dyDescent="0.25">
      <c r="B9" s="4">
        <v>1</v>
      </c>
      <c r="C9" s="156">
        <v>2</v>
      </c>
      <c r="D9" s="156"/>
      <c r="E9" s="156">
        <v>3</v>
      </c>
      <c r="F9" s="156"/>
      <c r="G9" s="156"/>
      <c r="H9" s="156">
        <v>4</v>
      </c>
      <c r="I9" s="156"/>
      <c r="J9" s="156"/>
      <c r="K9" s="156">
        <v>5</v>
      </c>
      <c r="L9" s="156"/>
      <c r="M9" s="156"/>
      <c r="N9" s="4">
        <v>6</v>
      </c>
    </row>
    <row r="10" spans="2:17" ht="15.75" x14ac:dyDescent="0.25">
      <c r="B10" s="192" t="s">
        <v>15</v>
      </c>
      <c r="C10" s="194" t="s">
        <v>121</v>
      </c>
      <c r="D10" s="195"/>
      <c r="E10" s="198" t="s">
        <v>448</v>
      </c>
      <c r="F10" s="199"/>
      <c r="G10" s="200"/>
      <c r="H10" s="157">
        <v>0</v>
      </c>
      <c r="I10" s="158"/>
      <c r="J10" s="158"/>
      <c r="K10" s="157">
        <v>0</v>
      </c>
      <c r="L10" s="158"/>
      <c r="M10" s="158"/>
      <c r="N10" s="13">
        <f>O41</f>
        <v>202</v>
      </c>
    </row>
    <row r="11" spans="2:17" ht="15.75" x14ac:dyDescent="0.25">
      <c r="B11" s="193"/>
      <c r="C11" s="196"/>
      <c r="D11" s="197"/>
      <c r="E11" s="201"/>
      <c r="F11" s="202"/>
      <c r="G11" s="203"/>
      <c r="H11" s="187" t="s">
        <v>20</v>
      </c>
      <c r="I11" s="188"/>
      <c r="J11" s="189"/>
      <c r="K11" s="187" t="s">
        <v>18</v>
      </c>
      <c r="L11" s="188"/>
      <c r="M11" s="189"/>
      <c r="N11" s="11" t="s">
        <v>23</v>
      </c>
      <c r="O11" s="60"/>
      <c r="P11" s="61"/>
    </row>
    <row r="14" spans="2:17" ht="15.75" x14ac:dyDescent="0.25">
      <c r="B14" s="121" t="s">
        <v>72</v>
      </c>
      <c r="C14" s="121"/>
      <c r="D14" s="121"/>
      <c r="E14" s="121"/>
      <c r="F14" s="121"/>
      <c r="G14" s="121"/>
    </row>
    <row r="15" spans="2:17" ht="15.75" x14ac:dyDescent="0.25">
      <c r="B15" s="190" t="s">
        <v>73</v>
      </c>
      <c r="C15" s="190"/>
      <c r="D15" s="190"/>
      <c r="E15" s="190"/>
      <c r="F15" s="190" t="s">
        <v>74</v>
      </c>
      <c r="G15" s="190"/>
      <c r="H15" s="190"/>
    </row>
    <row r="16" spans="2:17" ht="15.75" x14ac:dyDescent="0.25">
      <c r="B16" s="191">
        <v>1</v>
      </c>
      <c r="C16" s="191"/>
      <c r="D16" s="191"/>
      <c r="E16" s="191"/>
      <c r="F16" s="191">
        <v>2</v>
      </c>
      <c r="G16" s="191"/>
      <c r="H16" s="191"/>
    </row>
    <row r="17" spans="2:8" ht="15.75" x14ac:dyDescent="0.25">
      <c r="B17" s="153" t="s">
        <v>75</v>
      </c>
      <c r="C17" s="153"/>
      <c r="D17" s="153"/>
      <c r="E17" s="153"/>
      <c r="F17" s="154">
        <f>F18+F20+F24+F28</f>
        <v>10220938</v>
      </c>
      <c r="G17" s="154"/>
      <c r="H17" s="154"/>
    </row>
    <row r="18" spans="2:8" ht="15.75" x14ac:dyDescent="0.25">
      <c r="B18" s="153" t="s">
        <v>76</v>
      </c>
      <c r="C18" s="153"/>
      <c r="D18" s="153"/>
      <c r="E18" s="153"/>
      <c r="F18" s="152"/>
      <c r="G18" s="152"/>
      <c r="H18" s="152"/>
    </row>
    <row r="19" spans="2:8" ht="15.75" x14ac:dyDescent="0.25">
      <c r="B19" s="151"/>
      <c r="C19" s="151"/>
      <c r="D19" s="151"/>
      <c r="E19" s="151"/>
      <c r="F19" s="152"/>
      <c r="G19" s="152"/>
      <c r="H19" s="152"/>
    </row>
    <row r="20" spans="2:8" ht="31.15" customHeight="1" x14ac:dyDescent="0.25">
      <c r="B20" s="153" t="s">
        <v>336</v>
      </c>
      <c r="C20" s="153"/>
      <c r="D20" s="153"/>
      <c r="E20" s="153"/>
      <c r="F20" s="154">
        <f>F23</f>
        <v>0</v>
      </c>
      <c r="G20" s="154"/>
      <c r="H20" s="154"/>
    </row>
    <row r="21" spans="2:8" ht="15.75" x14ac:dyDescent="0.25">
      <c r="B21" s="151" t="s">
        <v>274</v>
      </c>
      <c r="C21" s="151"/>
      <c r="D21" s="151"/>
      <c r="E21" s="151"/>
      <c r="F21" s="152"/>
      <c r="G21" s="152"/>
      <c r="H21" s="152"/>
    </row>
    <row r="22" spans="2:8" ht="31.5" customHeight="1" x14ac:dyDescent="0.25">
      <c r="B22" s="151" t="s">
        <v>275</v>
      </c>
      <c r="C22" s="151"/>
      <c r="D22" s="151"/>
      <c r="E22" s="151"/>
      <c r="F22" s="152"/>
      <c r="G22" s="152"/>
      <c r="H22" s="152"/>
    </row>
    <row r="23" spans="2:8" ht="15.75" x14ac:dyDescent="0.25">
      <c r="B23" s="151" t="s">
        <v>77</v>
      </c>
      <c r="C23" s="151"/>
      <c r="D23" s="151"/>
      <c r="E23" s="151"/>
      <c r="F23" s="152"/>
      <c r="G23" s="152"/>
      <c r="H23" s="152"/>
    </row>
    <row r="24" spans="2:8" ht="15.75" x14ac:dyDescent="0.25">
      <c r="B24" s="153" t="s">
        <v>337</v>
      </c>
      <c r="C24" s="153"/>
      <c r="D24" s="153"/>
      <c r="E24" s="153"/>
      <c r="F24" s="154">
        <f>F27</f>
        <v>10220938</v>
      </c>
      <c r="G24" s="154"/>
      <c r="H24" s="154"/>
    </row>
    <row r="25" spans="2:8" ht="15.75" x14ac:dyDescent="0.25">
      <c r="B25" s="151" t="s">
        <v>276</v>
      </c>
      <c r="C25" s="151"/>
      <c r="D25" s="151"/>
      <c r="E25" s="151"/>
      <c r="F25" s="152"/>
      <c r="G25" s="152"/>
      <c r="H25" s="152"/>
    </row>
    <row r="26" spans="2:8" ht="31.5" customHeight="1" x14ac:dyDescent="0.25">
      <c r="B26" s="151" t="s">
        <v>277</v>
      </c>
      <c r="C26" s="151"/>
      <c r="D26" s="151"/>
      <c r="E26" s="151"/>
      <c r="F26" s="152"/>
      <c r="G26" s="152"/>
      <c r="H26" s="152"/>
    </row>
    <row r="27" spans="2:8" ht="15.75" x14ac:dyDescent="0.25">
      <c r="B27" s="151" t="s">
        <v>78</v>
      </c>
      <c r="C27" s="151"/>
      <c r="D27" s="151"/>
      <c r="E27" s="151"/>
      <c r="F27" s="152">
        <f>L59</f>
        <v>10220938</v>
      </c>
      <c r="G27" s="152"/>
      <c r="H27" s="152"/>
    </row>
    <row r="28" spans="2:8" ht="15.75" x14ac:dyDescent="0.25">
      <c r="B28" s="153" t="s">
        <v>278</v>
      </c>
      <c r="C28" s="153"/>
      <c r="D28" s="153"/>
      <c r="E28" s="153"/>
      <c r="F28" s="152"/>
      <c r="G28" s="152"/>
      <c r="H28" s="152"/>
    </row>
    <row r="29" spans="2:8" ht="15.75" x14ac:dyDescent="0.25">
      <c r="B29" s="151"/>
      <c r="C29" s="151"/>
      <c r="D29" s="151"/>
      <c r="E29" s="151"/>
      <c r="F29" s="152"/>
      <c r="G29" s="152"/>
      <c r="H29" s="152"/>
    </row>
    <row r="30" spans="2:8" ht="15.75" x14ac:dyDescent="0.25">
      <c r="B30" s="153" t="s">
        <v>79</v>
      </c>
      <c r="C30" s="153"/>
      <c r="D30" s="153"/>
      <c r="E30" s="153"/>
      <c r="F30" s="154">
        <f>SUM(F31:H33)</f>
        <v>1803695.96</v>
      </c>
      <c r="G30" s="154"/>
      <c r="H30" s="154"/>
    </row>
    <row r="31" spans="2:8" ht="15.75" x14ac:dyDescent="0.25">
      <c r="B31" s="151" t="s">
        <v>80</v>
      </c>
      <c r="C31" s="151"/>
      <c r="D31" s="151"/>
      <c r="E31" s="151"/>
      <c r="F31" s="152">
        <f>M59</f>
        <v>1803695.96</v>
      </c>
      <c r="G31" s="152"/>
      <c r="H31" s="152"/>
    </row>
    <row r="32" spans="2:8" ht="15.75" x14ac:dyDescent="0.25">
      <c r="B32" s="151" t="s">
        <v>81</v>
      </c>
      <c r="C32" s="151"/>
      <c r="D32" s="151"/>
      <c r="E32" s="151"/>
      <c r="F32" s="152">
        <v>0</v>
      </c>
      <c r="G32" s="152"/>
      <c r="H32" s="152"/>
    </row>
    <row r="33" spans="2:17" ht="15.75" x14ac:dyDescent="0.25">
      <c r="B33" s="151" t="s">
        <v>82</v>
      </c>
      <c r="C33" s="151"/>
      <c r="D33" s="151"/>
      <c r="E33" s="151"/>
      <c r="F33" s="152">
        <v>0</v>
      </c>
      <c r="G33" s="152"/>
      <c r="H33" s="152"/>
    </row>
    <row r="34" spans="2:17" ht="15.75" x14ac:dyDescent="0.25">
      <c r="B34" s="153" t="s">
        <v>83</v>
      </c>
      <c r="C34" s="153"/>
      <c r="D34" s="153"/>
      <c r="E34" s="153"/>
      <c r="F34" s="154">
        <f>F17+F30</f>
        <v>12024633.960000001</v>
      </c>
      <c r="G34" s="154"/>
      <c r="H34" s="154"/>
    </row>
    <row r="36" spans="2:17" ht="15.75" x14ac:dyDescent="0.25">
      <c r="B36" s="121" t="s">
        <v>84</v>
      </c>
      <c r="C36" s="121"/>
      <c r="D36" s="121"/>
      <c r="E36" s="121"/>
      <c r="F36" s="121"/>
      <c r="G36" s="121"/>
      <c r="H36" s="121"/>
    </row>
    <row r="37" spans="2:17" ht="16.149999999999999" customHeight="1" x14ac:dyDescent="0.25">
      <c r="B37" s="163" t="s">
        <v>85</v>
      </c>
      <c r="C37" s="122" t="s">
        <v>86</v>
      </c>
      <c r="D37" s="122" t="s">
        <v>87</v>
      </c>
      <c r="E37" s="122" t="s">
        <v>88</v>
      </c>
      <c r="F37" s="122" t="s">
        <v>89</v>
      </c>
      <c r="G37" s="122" t="s">
        <v>90</v>
      </c>
      <c r="H37" s="122" t="s">
        <v>91</v>
      </c>
      <c r="I37" s="122" t="s">
        <v>92</v>
      </c>
      <c r="J37" s="122"/>
      <c r="K37" s="122"/>
      <c r="L37" s="122"/>
      <c r="M37" s="122"/>
      <c r="N37" s="122" t="s">
        <v>6</v>
      </c>
      <c r="O37" s="122"/>
      <c r="P37" s="122" t="s">
        <v>93</v>
      </c>
      <c r="Q37" s="122" t="s">
        <v>94</v>
      </c>
    </row>
    <row r="38" spans="2:17" ht="46.9" customHeight="1" x14ac:dyDescent="0.25">
      <c r="B38" s="164"/>
      <c r="C38" s="122"/>
      <c r="D38" s="122"/>
      <c r="E38" s="122"/>
      <c r="F38" s="122"/>
      <c r="G38" s="122"/>
      <c r="H38" s="122"/>
      <c r="I38" s="122" t="s">
        <v>45</v>
      </c>
      <c r="J38" s="122" t="s">
        <v>95</v>
      </c>
      <c r="K38" s="122"/>
      <c r="L38" s="122"/>
      <c r="M38" s="122" t="s">
        <v>96</v>
      </c>
      <c r="N38" s="122" t="s">
        <v>97</v>
      </c>
      <c r="O38" s="122" t="s">
        <v>98</v>
      </c>
      <c r="P38" s="122"/>
      <c r="Q38" s="122"/>
    </row>
    <row r="39" spans="2:17" ht="96" customHeight="1" x14ac:dyDescent="0.25">
      <c r="B39" s="165"/>
      <c r="C39" s="122"/>
      <c r="D39" s="122"/>
      <c r="E39" s="122"/>
      <c r="F39" s="122"/>
      <c r="G39" s="122"/>
      <c r="H39" s="122"/>
      <c r="I39" s="122"/>
      <c r="J39" s="3" t="s">
        <v>99</v>
      </c>
      <c r="K39" s="3" t="s">
        <v>100</v>
      </c>
      <c r="L39" s="3" t="s">
        <v>101</v>
      </c>
      <c r="M39" s="122"/>
      <c r="N39" s="122"/>
      <c r="O39" s="122"/>
      <c r="P39" s="122"/>
      <c r="Q39" s="122"/>
    </row>
    <row r="40" spans="2:17" ht="15.75" x14ac:dyDescent="0.25">
      <c r="B40" s="4">
        <v>1</v>
      </c>
      <c r="C40" s="4">
        <v>2</v>
      </c>
      <c r="D40" s="4">
        <v>3</v>
      </c>
      <c r="E40" s="4">
        <v>4</v>
      </c>
      <c r="F40" s="4">
        <v>5</v>
      </c>
      <c r="G40" s="4">
        <v>6</v>
      </c>
      <c r="H40" s="4">
        <v>7</v>
      </c>
      <c r="I40" s="4">
        <v>8</v>
      </c>
      <c r="J40" s="4">
        <v>9</v>
      </c>
      <c r="K40" s="4">
        <v>10</v>
      </c>
      <c r="L40" s="4">
        <v>11</v>
      </c>
      <c r="M40" s="4">
        <v>12</v>
      </c>
      <c r="N40" s="4">
        <v>13</v>
      </c>
      <c r="O40" s="4">
        <v>14</v>
      </c>
      <c r="P40" s="4">
        <v>15</v>
      </c>
      <c r="Q40" s="4">
        <v>16</v>
      </c>
    </row>
    <row r="41" spans="2:17" ht="15.75" x14ac:dyDescent="0.25">
      <c r="B41" s="166" t="s">
        <v>449</v>
      </c>
      <c r="C41" s="146" t="s">
        <v>102</v>
      </c>
      <c r="D41" s="119" t="s">
        <v>450</v>
      </c>
      <c r="E41" s="146" t="s">
        <v>451</v>
      </c>
      <c r="F41" s="146" t="s">
        <v>282</v>
      </c>
      <c r="G41" s="119" t="s">
        <v>283</v>
      </c>
      <c r="H41" s="146" t="s">
        <v>103</v>
      </c>
      <c r="I41" s="171">
        <f>SUM(J41:M41)</f>
        <v>12024633.960000001</v>
      </c>
      <c r="J41" s="171">
        <f>SUM(J45:J58)</f>
        <v>0</v>
      </c>
      <c r="K41" s="171">
        <f t="shared" ref="K41:M41" si="0">SUM(K45:K58)</f>
        <v>0</v>
      </c>
      <c r="L41" s="171">
        <f>SUM(L45:L58)</f>
        <v>10220938</v>
      </c>
      <c r="M41" s="171">
        <f t="shared" si="0"/>
        <v>1803695.96</v>
      </c>
      <c r="N41" s="119" t="s">
        <v>452</v>
      </c>
      <c r="O41" s="13">
        <f>O45+O47++O49+O51+O53+O55+O57</f>
        <v>202</v>
      </c>
      <c r="P41" s="158"/>
      <c r="Q41" s="146"/>
    </row>
    <row r="42" spans="2:17" ht="31.5" customHeight="1" x14ac:dyDescent="0.25">
      <c r="B42" s="167"/>
      <c r="C42" s="147"/>
      <c r="D42" s="126"/>
      <c r="E42" s="147"/>
      <c r="F42" s="147"/>
      <c r="G42" s="126"/>
      <c r="H42" s="147"/>
      <c r="I42" s="172"/>
      <c r="J42" s="172"/>
      <c r="K42" s="172"/>
      <c r="L42" s="172"/>
      <c r="M42" s="172"/>
      <c r="N42" s="139"/>
      <c r="O42" s="11" t="s">
        <v>23</v>
      </c>
      <c r="P42" s="161"/>
      <c r="Q42" s="147"/>
    </row>
    <row r="43" spans="2:17" ht="15.75" x14ac:dyDescent="0.25">
      <c r="B43" s="167"/>
      <c r="C43" s="147"/>
      <c r="D43" s="126"/>
      <c r="E43" s="147"/>
      <c r="F43" s="147"/>
      <c r="G43" s="126"/>
      <c r="H43" s="147"/>
      <c r="I43" s="172"/>
      <c r="J43" s="172"/>
      <c r="K43" s="172"/>
      <c r="L43" s="172"/>
      <c r="M43" s="172"/>
      <c r="N43" s="119" t="s">
        <v>453</v>
      </c>
      <c r="O43" s="13">
        <f>O46+O48+O50+O52+O54+O56+O58</f>
        <v>202</v>
      </c>
      <c r="P43" s="161"/>
      <c r="Q43" s="147"/>
    </row>
    <row r="44" spans="2:17" ht="17.25" customHeight="1" x14ac:dyDescent="0.25">
      <c r="B44" s="168"/>
      <c r="C44" s="148"/>
      <c r="D44" s="139"/>
      <c r="E44" s="148"/>
      <c r="F44" s="148"/>
      <c r="G44" s="139"/>
      <c r="H44" s="148"/>
      <c r="I44" s="186"/>
      <c r="J44" s="186"/>
      <c r="K44" s="186"/>
      <c r="L44" s="186"/>
      <c r="M44" s="186"/>
      <c r="N44" s="139"/>
      <c r="O44" s="11" t="s">
        <v>23</v>
      </c>
      <c r="P44" s="162"/>
      <c r="Q44" s="148"/>
    </row>
    <row r="45" spans="2:17" ht="48.75" customHeight="1" x14ac:dyDescent="0.25">
      <c r="B45" s="119" t="s">
        <v>454</v>
      </c>
      <c r="C45" s="149"/>
      <c r="D45" s="119" t="s">
        <v>293</v>
      </c>
      <c r="E45" s="146" t="s">
        <v>451</v>
      </c>
      <c r="F45" s="149"/>
      <c r="G45" s="119" t="s">
        <v>283</v>
      </c>
      <c r="H45" s="149"/>
      <c r="I45" s="171">
        <f>SUM(J45:M45)</f>
        <v>2350000</v>
      </c>
      <c r="J45" s="171">
        <v>0</v>
      </c>
      <c r="K45" s="171">
        <v>0</v>
      </c>
      <c r="L45" s="171">
        <v>1997500</v>
      </c>
      <c r="M45" s="171">
        <v>352500</v>
      </c>
      <c r="N45" s="49" t="s">
        <v>452</v>
      </c>
      <c r="O45" s="68">
        <v>50</v>
      </c>
      <c r="P45" s="146" t="s">
        <v>395</v>
      </c>
      <c r="Q45" s="146" t="s">
        <v>396</v>
      </c>
    </row>
    <row r="46" spans="2:17" ht="31.5" x14ac:dyDescent="0.25">
      <c r="B46" s="139"/>
      <c r="C46" s="238"/>
      <c r="D46" s="139"/>
      <c r="E46" s="148"/>
      <c r="F46" s="238"/>
      <c r="G46" s="139"/>
      <c r="H46" s="238"/>
      <c r="I46" s="186"/>
      <c r="J46" s="186"/>
      <c r="K46" s="186"/>
      <c r="L46" s="186"/>
      <c r="M46" s="186"/>
      <c r="N46" s="51" t="s">
        <v>455</v>
      </c>
      <c r="O46" s="71">
        <v>50</v>
      </c>
      <c r="P46" s="210"/>
      <c r="Q46" s="148"/>
    </row>
    <row r="47" spans="2:17" ht="48.75" customHeight="1" x14ac:dyDescent="0.25">
      <c r="B47" s="119" t="s">
        <v>456</v>
      </c>
      <c r="C47" s="149"/>
      <c r="D47" s="119" t="s">
        <v>303</v>
      </c>
      <c r="E47" s="146" t="s">
        <v>451</v>
      </c>
      <c r="F47" s="149"/>
      <c r="G47" s="119" t="s">
        <v>283</v>
      </c>
      <c r="H47" s="149"/>
      <c r="I47" s="171">
        <f>SUM(J47:M47)</f>
        <v>2324000</v>
      </c>
      <c r="J47" s="171">
        <v>0</v>
      </c>
      <c r="K47" s="171">
        <v>0</v>
      </c>
      <c r="L47" s="171">
        <v>1975400</v>
      </c>
      <c r="M47" s="171">
        <v>348600</v>
      </c>
      <c r="N47" s="49" t="s">
        <v>452</v>
      </c>
      <c r="O47" s="68">
        <v>8</v>
      </c>
      <c r="P47" s="146" t="s">
        <v>367</v>
      </c>
      <c r="Q47" s="146" t="s">
        <v>349</v>
      </c>
    </row>
    <row r="48" spans="2:17" ht="31.5" x14ac:dyDescent="0.25">
      <c r="B48" s="139"/>
      <c r="C48" s="238"/>
      <c r="D48" s="139"/>
      <c r="E48" s="148"/>
      <c r="F48" s="238"/>
      <c r="G48" s="139"/>
      <c r="H48" s="238"/>
      <c r="I48" s="186"/>
      <c r="J48" s="186"/>
      <c r="K48" s="186"/>
      <c r="L48" s="186"/>
      <c r="M48" s="186"/>
      <c r="N48" s="51" t="s">
        <v>455</v>
      </c>
      <c r="O48" s="71">
        <v>8</v>
      </c>
      <c r="P48" s="210"/>
      <c r="Q48" s="148"/>
    </row>
    <row r="49" spans="2:17" ht="56.25" customHeight="1" x14ac:dyDescent="0.25">
      <c r="B49" s="119" t="s">
        <v>457</v>
      </c>
      <c r="C49" s="149"/>
      <c r="D49" s="119" t="s">
        <v>303</v>
      </c>
      <c r="E49" s="146" t="s">
        <v>451</v>
      </c>
      <c r="F49" s="149"/>
      <c r="G49" s="119" t="s">
        <v>283</v>
      </c>
      <c r="H49" s="149"/>
      <c r="I49" s="171">
        <f>SUM(J49:M49)</f>
        <v>948000</v>
      </c>
      <c r="J49" s="171">
        <v>0</v>
      </c>
      <c r="K49" s="171">
        <v>0</v>
      </c>
      <c r="L49" s="171">
        <v>805800</v>
      </c>
      <c r="M49" s="171">
        <v>142200</v>
      </c>
      <c r="N49" s="49" t="s">
        <v>452</v>
      </c>
      <c r="O49" s="68">
        <v>11</v>
      </c>
      <c r="P49" s="146" t="s">
        <v>305</v>
      </c>
      <c r="Q49" s="146" t="s">
        <v>379</v>
      </c>
    </row>
    <row r="50" spans="2:17" ht="56.25" customHeight="1" x14ac:dyDescent="0.25">
      <c r="B50" s="139"/>
      <c r="C50" s="238"/>
      <c r="D50" s="139"/>
      <c r="E50" s="148"/>
      <c r="F50" s="238"/>
      <c r="G50" s="139"/>
      <c r="H50" s="238"/>
      <c r="I50" s="186"/>
      <c r="J50" s="186"/>
      <c r="K50" s="186"/>
      <c r="L50" s="186"/>
      <c r="M50" s="186"/>
      <c r="N50" s="51" t="s">
        <v>455</v>
      </c>
      <c r="O50" s="71">
        <v>11</v>
      </c>
      <c r="P50" s="210"/>
      <c r="Q50" s="148"/>
    </row>
    <row r="51" spans="2:17" ht="48.75" customHeight="1" x14ac:dyDescent="0.25">
      <c r="B51" s="119" t="s">
        <v>458</v>
      </c>
      <c r="C51" s="149"/>
      <c r="D51" s="119" t="s">
        <v>309</v>
      </c>
      <c r="E51" s="146" t="s">
        <v>451</v>
      </c>
      <c r="F51" s="149"/>
      <c r="G51" s="119" t="s">
        <v>283</v>
      </c>
      <c r="H51" s="149"/>
      <c r="I51" s="171">
        <f>SUM(J51:M51)</f>
        <v>1150000</v>
      </c>
      <c r="J51" s="171">
        <v>0</v>
      </c>
      <c r="K51" s="171">
        <v>0</v>
      </c>
      <c r="L51" s="171">
        <v>977500</v>
      </c>
      <c r="M51" s="171">
        <v>172500</v>
      </c>
      <c r="N51" s="49" t="s">
        <v>452</v>
      </c>
      <c r="O51" s="68">
        <v>37</v>
      </c>
      <c r="P51" s="146" t="s">
        <v>295</v>
      </c>
      <c r="Q51" s="146" t="s">
        <v>387</v>
      </c>
    </row>
    <row r="52" spans="2:17" ht="31.5" x14ac:dyDescent="0.25">
      <c r="B52" s="139"/>
      <c r="C52" s="238"/>
      <c r="D52" s="139"/>
      <c r="E52" s="148"/>
      <c r="F52" s="238"/>
      <c r="G52" s="139"/>
      <c r="H52" s="238"/>
      <c r="I52" s="186"/>
      <c r="J52" s="186"/>
      <c r="K52" s="186"/>
      <c r="L52" s="186"/>
      <c r="M52" s="186"/>
      <c r="N52" s="51" t="s">
        <v>455</v>
      </c>
      <c r="O52" s="71">
        <v>37</v>
      </c>
      <c r="P52" s="210"/>
      <c r="Q52" s="148"/>
    </row>
    <row r="53" spans="2:17" ht="48.75" customHeight="1" x14ac:dyDescent="0.25">
      <c r="B53" s="119" t="s">
        <v>459</v>
      </c>
      <c r="C53" s="149"/>
      <c r="D53" s="119" t="s">
        <v>393</v>
      </c>
      <c r="E53" s="146" t="s">
        <v>451</v>
      </c>
      <c r="F53" s="149"/>
      <c r="G53" s="119" t="s">
        <v>283</v>
      </c>
      <c r="H53" s="149"/>
      <c r="I53" s="171">
        <f>SUM(J53:M53)</f>
        <v>3500000</v>
      </c>
      <c r="J53" s="171">
        <v>0</v>
      </c>
      <c r="K53" s="171">
        <v>0</v>
      </c>
      <c r="L53" s="171">
        <v>2975000</v>
      </c>
      <c r="M53" s="171">
        <v>525000</v>
      </c>
      <c r="N53" s="49" t="s">
        <v>452</v>
      </c>
      <c r="O53" s="68">
        <v>50</v>
      </c>
      <c r="P53" s="146" t="s">
        <v>395</v>
      </c>
      <c r="Q53" s="146" t="s">
        <v>382</v>
      </c>
    </row>
    <row r="54" spans="2:17" ht="31.5" x14ac:dyDescent="0.25">
      <c r="B54" s="139"/>
      <c r="C54" s="238"/>
      <c r="D54" s="139"/>
      <c r="E54" s="148"/>
      <c r="F54" s="238"/>
      <c r="G54" s="139"/>
      <c r="H54" s="238"/>
      <c r="I54" s="186"/>
      <c r="J54" s="186"/>
      <c r="K54" s="186"/>
      <c r="L54" s="186"/>
      <c r="M54" s="186"/>
      <c r="N54" s="51" t="s">
        <v>455</v>
      </c>
      <c r="O54" s="71">
        <v>50</v>
      </c>
      <c r="P54" s="210"/>
      <c r="Q54" s="148"/>
    </row>
    <row r="55" spans="2:17" ht="48.75" customHeight="1" x14ac:dyDescent="0.25">
      <c r="B55" s="119" t="s">
        <v>460</v>
      </c>
      <c r="C55" s="149"/>
      <c r="D55" s="119" t="s">
        <v>315</v>
      </c>
      <c r="E55" s="146" t="s">
        <v>451</v>
      </c>
      <c r="F55" s="149"/>
      <c r="G55" s="119" t="s">
        <v>283</v>
      </c>
      <c r="H55" s="149"/>
      <c r="I55" s="171">
        <f>SUM(J55:M55)</f>
        <v>452633.96</v>
      </c>
      <c r="J55" s="171">
        <v>0</v>
      </c>
      <c r="K55" s="171">
        <v>0</v>
      </c>
      <c r="L55" s="171">
        <v>384738</v>
      </c>
      <c r="M55" s="171">
        <v>67895.960000000006</v>
      </c>
      <c r="N55" s="49" t="s">
        <v>452</v>
      </c>
      <c r="O55" s="68">
        <v>28</v>
      </c>
      <c r="P55" s="146" t="s">
        <v>297</v>
      </c>
      <c r="Q55" s="146" t="s">
        <v>387</v>
      </c>
    </row>
    <row r="56" spans="2:17" ht="31.5" x14ac:dyDescent="0.25">
      <c r="B56" s="139"/>
      <c r="C56" s="238"/>
      <c r="D56" s="139"/>
      <c r="E56" s="148"/>
      <c r="F56" s="238"/>
      <c r="G56" s="139"/>
      <c r="H56" s="238"/>
      <c r="I56" s="186"/>
      <c r="J56" s="186"/>
      <c r="K56" s="186"/>
      <c r="L56" s="186"/>
      <c r="M56" s="186"/>
      <c r="N56" s="51" t="s">
        <v>455</v>
      </c>
      <c r="O56" s="71">
        <v>28</v>
      </c>
      <c r="P56" s="210"/>
      <c r="Q56" s="148"/>
    </row>
    <row r="57" spans="2:17" ht="48.75" customHeight="1" x14ac:dyDescent="0.25">
      <c r="B57" s="119" t="s">
        <v>461</v>
      </c>
      <c r="C57" s="149"/>
      <c r="D57" s="119" t="s">
        <v>321</v>
      </c>
      <c r="E57" s="146" t="s">
        <v>451</v>
      </c>
      <c r="F57" s="149"/>
      <c r="G57" s="119" t="s">
        <v>283</v>
      </c>
      <c r="H57" s="149"/>
      <c r="I57" s="171">
        <f>SUM(J57:M57)</f>
        <v>1300000</v>
      </c>
      <c r="J57" s="171">
        <v>0</v>
      </c>
      <c r="K57" s="171">
        <v>0</v>
      </c>
      <c r="L57" s="171">
        <v>1105000</v>
      </c>
      <c r="M57" s="171">
        <v>195000</v>
      </c>
      <c r="N57" s="49" t="s">
        <v>452</v>
      </c>
      <c r="O57" s="68">
        <v>18</v>
      </c>
      <c r="P57" s="146" t="s">
        <v>395</v>
      </c>
      <c r="Q57" s="146" t="s">
        <v>379</v>
      </c>
    </row>
    <row r="58" spans="2:17" ht="31.5" x14ac:dyDescent="0.25">
      <c r="B58" s="139"/>
      <c r="C58" s="238"/>
      <c r="D58" s="139"/>
      <c r="E58" s="148"/>
      <c r="F58" s="238"/>
      <c r="G58" s="139"/>
      <c r="H58" s="238"/>
      <c r="I58" s="186"/>
      <c r="J58" s="186"/>
      <c r="K58" s="186"/>
      <c r="L58" s="186"/>
      <c r="M58" s="186"/>
      <c r="N58" s="51" t="s">
        <v>455</v>
      </c>
      <c r="O58" s="71">
        <v>18</v>
      </c>
      <c r="P58" s="210"/>
      <c r="Q58" s="148"/>
    </row>
    <row r="59" spans="2:17" ht="15.75" x14ac:dyDescent="0.25">
      <c r="B59" s="140" t="s">
        <v>106</v>
      </c>
      <c r="C59" s="140"/>
      <c r="D59" s="140"/>
      <c r="E59" s="140"/>
      <c r="F59" s="140"/>
      <c r="G59" s="140"/>
      <c r="H59" s="140"/>
      <c r="I59" s="74">
        <f>I41</f>
        <v>12024633.960000001</v>
      </c>
      <c r="J59" s="75">
        <f t="shared" ref="J59:M59" si="1">J41</f>
        <v>0</v>
      </c>
      <c r="K59" s="75">
        <f t="shared" si="1"/>
        <v>0</v>
      </c>
      <c r="L59" s="74">
        <f t="shared" si="1"/>
        <v>10220938</v>
      </c>
      <c r="M59" s="74">
        <f t="shared" si="1"/>
        <v>1803695.96</v>
      </c>
      <c r="N59" s="155"/>
      <c r="O59" s="155"/>
      <c r="P59" s="155"/>
      <c r="Q59" s="155"/>
    </row>
    <row r="61" spans="2:17" ht="15.75" x14ac:dyDescent="0.25">
      <c r="B61" s="169" t="s">
        <v>107</v>
      </c>
      <c r="C61" s="169"/>
      <c r="D61" s="169"/>
      <c r="E61" s="169"/>
    </row>
    <row r="62" spans="2:17" ht="35.450000000000003" customHeight="1" x14ac:dyDescent="0.25">
      <c r="B62" s="10" t="s">
        <v>3</v>
      </c>
      <c r="C62" s="122" t="s">
        <v>108</v>
      </c>
      <c r="D62" s="122"/>
      <c r="E62" s="122"/>
      <c r="F62" s="123" t="s">
        <v>109</v>
      </c>
      <c r="G62" s="123"/>
      <c r="H62" s="123"/>
      <c r="I62" s="123"/>
      <c r="J62" s="122" t="s">
        <v>110</v>
      </c>
      <c r="K62" s="123"/>
      <c r="L62" s="123"/>
      <c r="M62" s="123"/>
    </row>
    <row r="63" spans="2:17" ht="15.75" x14ac:dyDescent="0.25">
      <c r="B63" s="4">
        <v>1</v>
      </c>
      <c r="C63" s="156">
        <v>2</v>
      </c>
      <c r="D63" s="156"/>
      <c r="E63" s="156"/>
      <c r="F63" s="156">
        <v>3</v>
      </c>
      <c r="G63" s="156"/>
      <c r="H63" s="156"/>
      <c r="I63" s="156"/>
      <c r="J63" s="156">
        <v>4</v>
      </c>
      <c r="K63" s="156"/>
      <c r="L63" s="156"/>
      <c r="M63" s="156"/>
    </row>
    <row r="64" spans="2:17" ht="31.5" customHeight="1" x14ac:dyDescent="0.25">
      <c r="B64" s="8"/>
      <c r="C64" s="133" t="s">
        <v>327</v>
      </c>
      <c r="D64" s="133"/>
      <c r="E64" s="133"/>
      <c r="F64" s="170"/>
      <c r="G64" s="170"/>
      <c r="H64" s="170"/>
      <c r="I64" s="170"/>
      <c r="J64" s="170"/>
      <c r="K64" s="170"/>
      <c r="L64" s="170"/>
      <c r="M64" s="170"/>
    </row>
    <row r="66" spans="2:13" ht="15.75" x14ac:dyDescent="0.25">
      <c r="B66" s="169" t="s">
        <v>111</v>
      </c>
      <c r="C66" s="169"/>
      <c r="D66" s="169"/>
      <c r="E66" s="169"/>
      <c r="F66" s="169"/>
    </row>
    <row r="67" spans="2:13" ht="33.6" customHeight="1" x14ac:dyDescent="0.25">
      <c r="B67" s="10" t="s">
        <v>3</v>
      </c>
      <c r="C67" s="123" t="s">
        <v>112</v>
      </c>
      <c r="D67" s="123"/>
      <c r="E67" s="123"/>
      <c r="F67" s="123" t="s">
        <v>109</v>
      </c>
      <c r="G67" s="123"/>
      <c r="H67" s="123"/>
      <c r="I67" s="123"/>
      <c r="J67" s="122" t="s">
        <v>113</v>
      </c>
      <c r="K67" s="123"/>
      <c r="L67" s="123"/>
      <c r="M67" s="123"/>
    </row>
    <row r="68" spans="2:13" ht="15.75" x14ac:dyDescent="0.25">
      <c r="B68" s="4">
        <v>1</v>
      </c>
      <c r="C68" s="156">
        <v>2</v>
      </c>
      <c r="D68" s="156"/>
      <c r="E68" s="156"/>
      <c r="F68" s="156">
        <v>3</v>
      </c>
      <c r="G68" s="156"/>
      <c r="H68" s="156"/>
      <c r="I68" s="156"/>
      <c r="J68" s="156">
        <v>4</v>
      </c>
      <c r="K68" s="156"/>
      <c r="L68" s="156"/>
      <c r="M68" s="156"/>
    </row>
    <row r="69" spans="2:13" ht="46.5" customHeight="1" x14ac:dyDescent="0.25">
      <c r="B69" s="8"/>
      <c r="C69" s="133" t="s">
        <v>328</v>
      </c>
      <c r="D69" s="133"/>
      <c r="E69" s="133"/>
      <c r="F69" s="170"/>
      <c r="G69" s="170"/>
      <c r="H69" s="170"/>
      <c r="I69" s="170"/>
      <c r="J69" s="170"/>
      <c r="K69" s="170"/>
      <c r="L69" s="170"/>
      <c r="M69" s="170"/>
    </row>
    <row r="71" spans="2:13" ht="15.75" x14ac:dyDescent="0.25">
      <c r="B71" s="169" t="s">
        <v>114</v>
      </c>
      <c r="C71" s="169"/>
      <c r="D71" s="169"/>
    </row>
    <row r="72" spans="2:13" ht="38.450000000000003" customHeight="1" x14ac:dyDescent="0.25">
      <c r="B72" s="10" t="s">
        <v>3</v>
      </c>
      <c r="C72" s="122" t="s">
        <v>115</v>
      </c>
      <c r="D72" s="122"/>
      <c r="E72" s="122"/>
      <c r="F72" s="173" t="s">
        <v>116</v>
      </c>
      <c r="G72" s="174"/>
      <c r="H72" s="174"/>
      <c r="I72" s="174"/>
      <c r="J72" s="174"/>
      <c r="K72" s="174"/>
      <c r="L72" s="174"/>
      <c r="M72" s="175"/>
    </row>
    <row r="73" spans="2:13" ht="15.75" x14ac:dyDescent="0.25">
      <c r="B73" s="4">
        <v>1</v>
      </c>
      <c r="C73" s="156">
        <v>2</v>
      </c>
      <c r="D73" s="156"/>
      <c r="E73" s="156"/>
      <c r="F73" s="176">
        <v>3</v>
      </c>
      <c r="G73" s="177"/>
      <c r="H73" s="177"/>
      <c r="I73" s="177"/>
      <c r="J73" s="177"/>
      <c r="K73" s="177"/>
      <c r="L73" s="177"/>
      <c r="M73" s="178"/>
    </row>
    <row r="74" spans="2:13" ht="14.45" customHeight="1" x14ac:dyDescent="0.25">
      <c r="B74" s="34" t="s">
        <v>15</v>
      </c>
      <c r="C74" s="182"/>
      <c r="D74" s="182"/>
      <c r="E74" s="182"/>
      <c r="F74" s="183"/>
      <c r="G74" s="184"/>
      <c r="H74" s="184"/>
      <c r="I74" s="184"/>
      <c r="J74" s="184"/>
      <c r="K74" s="184"/>
      <c r="L74" s="184"/>
      <c r="M74" s="185"/>
    </row>
    <row r="76" spans="2:13" ht="15.75" x14ac:dyDescent="0.25">
      <c r="B76" s="169" t="s">
        <v>117</v>
      </c>
      <c r="C76" s="169"/>
      <c r="D76" s="169"/>
      <c r="E76" s="169"/>
      <c r="F76" s="169"/>
      <c r="G76" s="169"/>
    </row>
    <row r="77" spans="2:13" ht="15.6" customHeight="1" x14ac:dyDescent="0.25">
      <c r="B77" s="10" t="s">
        <v>3</v>
      </c>
      <c r="C77" s="173" t="s">
        <v>118</v>
      </c>
      <c r="D77" s="174"/>
      <c r="E77" s="174"/>
      <c r="F77" s="174"/>
      <c r="G77" s="174"/>
      <c r="H77" s="174"/>
      <c r="I77" s="174"/>
      <c r="J77" s="174"/>
      <c r="K77" s="174"/>
      <c r="L77" s="174"/>
      <c r="M77" s="175"/>
    </row>
    <row r="78" spans="2:13" ht="15.75" x14ac:dyDescent="0.25">
      <c r="B78" s="4">
        <v>1</v>
      </c>
      <c r="C78" s="176">
        <v>2</v>
      </c>
      <c r="D78" s="177"/>
      <c r="E78" s="177"/>
      <c r="F78" s="177"/>
      <c r="G78" s="177"/>
      <c r="H78" s="177"/>
      <c r="I78" s="177"/>
      <c r="J78" s="177"/>
      <c r="K78" s="177"/>
      <c r="L78" s="177"/>
      <c r="M78" s="178"/>
    </row>
    <row r="79" spans="2:13" ht="15.75" x14ac:dyDescent="0.25">
      <c r="B79" s="8"/>
      <c r="C79" s="179" t="s">
        <v>329</v>
      </c>
      <c r="D79" s="180"/>
      <c r="E79" s="180"/>
      <c r="F79" s="180"/>
      <c r="G79" s="180"/>
      <c r="H79" s="180"/>
      <c r="I79" s="180"/>
      <c r="J79" s="180"/>
      <c r="K79" s="180"/>
      <c r="L79" s="180"/>
      <c r="M79" s="181"/>
    </row>
  </sheetData>
  <mergeCells count="225">
    <mergeCell ref="P57:P58"/>
    <mergeCell ref="Q57:Q58"/>
    <mergeCell ref="Q41:Q44"/>
    <mergeCell ref="P41:P44"/>
    <mergeCell ref="H57:H58"/>
    <mergeCell ref="I57:I58"/>
    <mergeCell ref="J57:J58"/>
    <mergeCell ref="K57:K58"/>
    <mergeCell ref="L57:L58"/>
    <mergeCell ref="M57:M58"/>
    <mergeCell ref="M55:M56"/>
    <mergeCell ref="P55:P56"/>
    <mergeCell ref="Q55:Q56"/>
    <mergeCell ref="P53:P54"/>
    <mergeCell ref="Q53:Q54"/>
    <mergeCell ref="H53:H54"/>
    <mergeCell ref="I53:I54"/>
    <mergeCell ref="J53:J54"/>
    <mergeCell ref="K53:K54"/>
    <mergeCell ref="L53:L54"/>
    <mergeCell ref="M53:M54"/>
    <mergeCell ref="M51:M52"/>
    <mergeCell ref="P51:P52"/>
    <mergeCell ref="Q51:Q52"/>
    <mergeCell ref="B57:B58"/>
    <mergeCell ref="C57:C58"/>
    <mergeCell ref="D57:D58"/>
    <mergeCell ref="E57:E58"/>
    <mergeCell ref="F57:F58"/>
    <mergeCell ref="G57:G58"/>
    <mergeCell ref="J55:J56"/>
    <mergeCell ref="K55:K56"/>
    <mergeCell ref="L55:L56"/>
    <mergeCell ref="B55:B56"/>
    <mergeCell ref="C55:C56"/>
    <mergeCell ref="D55:D56"/>
    <mergeCell ref="E55:E56"/>
    <mergeCell ref="F55:F56"/>
    <mergeCell ref="G55:G56"/>
    <mergeCell ref="H55:H56"/>
    <mergeCell ref="I55:I56"/>
    <mergeCell ref="B53:B54"/>
    <mergeCell ref="C53:C54"/>
    <mergeCell ref="D53:D54"/>
    <mergeCell ref="E53:E54"/>
    <mergeCell ref="F53:F54"/>
    <mergeCell ref="G53:G54"/>
    <mergeCell ref="J51:J52"/>
    <mergeCell ref="K51:K52"/>
    <mergeCell ref="L51:L52"/>
    <mergeCell ref="B51:B52"/>
    <mergeCell ref="C51:C52"/>
    <mergeCell ref="D51:D52"/>
    <mergeCell ref="E51:E52"/>
    <mergeCell ref="F51:F52"/>
    <mergeCell ref="G51:G52"/>
    <mergeCell ref="H51:H52"/>
    <mergeCell ref="I51:I52"/>
    <mergeCell ref="H49:H50"/>
    <mergeCell ref="I49:I50"/>
    <mergeCell ref="P47:P48"/>
    <mergeCell ref="Q47:Q48"/>
    <mergeCell ref="B49:B50"/>
    <mergeCell ref="C49:C50"/>
    <mergeCell ref="D49:D50"/>
    <mergeCell ref="E49:E50"/>
    <mergeCell ref="F49:F50"/>
    <mergeCell ref="G49:G50"/>
    <mergeCell ref="F47:F48"/>
    <mergeCell ref="G47:G48"/>
    <mergeCell ref="H47:H48"/>
    <mergeCell ref="I47:I48"/>
    <mergeCell ref="J47:J48"/>
    <mergeCell ref="K47:K48"/>
    <mergeCell ref="P49:P50"/>
    <mergeCell ref="Q49:Q50"/>
    <mergeCell ref="J49:J50"/>
    <mergeCell ref="K49:K50"/>
    <mergeCell ref="L49:L50"/>
    <mergeCell ref="M49:M50"/>
    <mergeCell ref="D45:D46"/>
    <mergeCell ref="C45:C46"/>
    <mergeCell ref="B45:B46"/>
    <mergeCell ref="B47:B48"/>
    <mergeCell ref="C47:C48"/>
    <mergeCell ref="D47:D48"/>
    <mergeCell ref="E47:E48"/>
    <mergeCell ref="M45:M46"/>
    <mergeCell ref="L45:L46"/>
    <mergeCell ref="K45:K46"/>
    <mergeCell ref="J45:J46"/>
    <mergeCell ref="I45:I46"/>
    <mergeCell ref="H45:H46"/>
    <mergeCell ref="G45:G46"/>
    <mergeCell ref="F45:F46"/>
    <mergeCell ref="L47:L48"/>
    <mergeCell ref="M47:M48"/>
    <mergeCell ref="F41:F44"/>
    <mergeCell ref="E41:E44"/>
    <mergeCell ref="D41:D44"/>
    <mergeCell ref="C41:C44"/>
    <mergeCell ref="B41:B44"/>
    <mergeCell ref="C78:M78"/>
    <mergeCell ref="C79:M79"/>
    <mergeCell ref="N41:N42"/>
    <mergeCell ref="N43:N44"/>
    <mergeCell ref="M41:M44"/>
    <mergeCell ref="L41:L44"/>
    <mergeCell ref="K41:K44"/>
    <mergeCell ref="J41:J44"/>
    <mergeCell ref="I41:I44"/>
    <mergeCell ref="H41:H44"/>
    <mergeCell ref="C73:E73"/>
    <mergeCell ref="F73:M73"/>
    <mergeCell ref="C74:E74"/>
    <mergeCell ref="F74:M74"/>
    <mergeCell ref="B76:G76"/>
    <mergeCell ref="C77:M77"/>
    <mergeCell ref="C69:E69"/>
    <mergeCell ref="F69:I69"/>
    <mergeCell ref="E45:E46"/>
    <mergeCell ref="J69:M69"/>
    <mergeCell ref="B71:D71"/>
    <mergeCell ref="C72:E72"/>
    <mergeCell ref="F72:M72"/>
    <mergeCell ref="B66:F66"/>
    <mergeCell ref="C67:E67"/>
    <mergeCell ref="F67:I67"/>
    <mergeCell ref="J67:M67"/>
    <mergeCell ref="C68:E68"/>
    <mergeCell ref="F68:I68"/>
    <mergeCell ref="J68:M68"/>
    <mergeCell ref="C63:E63"/>
    <mergeCell ref="F63:I63"/>
    <mergeCell ref="J63:M63"/>
    <mergeCell ref="C64:E64"/>
    <mergeCell ref="F64:I64"/>
    <mergeCell ref="J64:M64"/>
    <mergeCell ref="B59:H59"/>
    <mergeCell ref="N59:Q59"/>
    <mergeCell ref="B61:E61"/>
    <mergeCell ref="C62:E62"/>
    <mergeCell ref="F62:I62"/>
    <mergeCell ref="J62:M62"/>
    <mergeCell ref="O38:O39"/>
    <mergeCell ref="P45:P46"/>
    <mergeCell ref="Q45:Q46"/>
    <mergeCell ref="G37:G39"/>
    <mergeCell ref="H37:H39"/>
    <mergeCell ref="I37:M37"/>
    <mergeCell ref="N37:O37"/>
    <mergeCell ref="P37:P39"/>
    <mergeCell ref="Q37:Q39"/>
    <mergeCell ref="I38:I39"/>
    <mergeCell ref="J38:L38"/>
    <mergeCell ref="M38:M39"/>
    <mergeCell ref="N38:N39"/>
    <mergeCell ref="G41:G44"/>
    <mergeCell ref="B33:E33"/>
    <mergeCell ref="F33:H33"/>
    <mergeCell ref="B34:E34"/>
    <mergeCell ref="F34:H34"/>
    <mergeCell ref="B36:H36"/>
    <mergeCell ref="B37:B39"/>
    <mergeCell ref="C37:C39"/>
    <mergeCell ref="D37:D39"/>
    <mergeCell ref="E37:E39"/>
    <mergeCell ref="F37:F39"/>
    <mergeCell ref="B30:E30"/>
    <mergeCell ref="F30:H30"/>
    <mergeCell ref="B31:E31"/>
    <mergeCell ref="F31:H31"/>
    <mergeCell ref="B32:E32"/>
    <mergeCell ref="F32:H32"/>
    <mergeCell ref="B27:E27"/>
    <mergeCell ref="F27:H27"/>
    <mergeCell ref="B28:E28"/>
    <mergeCell ref="F28:H28"/>
    <mergeCell ref="B29:E29"/>
    <mergeCell ref="F29:H29"/>
    <mergeCell ref="B24:E24"/>
    <mergeCell ref="F24:H24"/>
    <mergeCell ref="B25:E25"/>
    <mergeCell ref="F25:H25"/>
    <mergeCell ref="B26:E26"/>
    <mergeCell ref="F26:H26"/>
    <mergeCell ref="B21:E21"/>
    <mergeCell ref="F21:H21"/>
    <mergeCell ref="B22:E22"/>
    <mergeCell ref="F22:H22"/>
    <mergeCell ref="B23:E23"/>
    <mergeCell ref="F23:H23"/>
    <mergeCell ref="B18:E18"/>
    <mergeCell ref="F18:H18"/>
    <mergeCell ref="B19:E19"/>
    <mergeCell ref="F19:H19"/>
    <mergeCell ref="B20:E20"/>
    <mergeCell ref="F20:H20"/>
    <mergeCell ref="B14:G14"/>
    <mergeCell ref="B15:E15"/>
    <mergeCell ref="F15:H15"/>
    <mergeCell ref="B16:E16"/>
    <mergeCell ref="F16:H16"/>
    <mergeCell ref="B17:E17"/>
    <mergeCell ref="F17:H17"/>
    <mergeCell ref="K11:M11"/>
    <mergeCell ref="C9:D9"/>
    <mergeCell ref="E9:G9"/>
    <mergeCell ref="H9:J9"/>
    <mergeCell ref="K9:M9"/>
    <mergeCell ref="B10:B11"/>
    <mergeCell ref="C10:D11"/>
    <mergeCell ref="E10:G11"/>
    <mergeCell ref="H10:J10"/>
    <mergeCell ref="K10:M10"/>
    <mergeCell ref="H11:J11"/>
    <mergeCell ref="B2:Q2"/>
    <mergeCell ref="B4:Q4"/>
    <mergeCell ref="B6:H6"/>
    <mergeCell ref="B7:B8"/>
    <mergeCell ref="C7:D8"/>
    <mergeCell ref="E7:G8"/>
    <mergeCell ref="H7:J8"/>
    <mergeCell ref="K7:N7"/>
    <mergeCell ref="K8:M8"/>
  </mergeCells>
  <printOptions horizontalCentered="1"/>
  <pageMargins left="0.31496062992125984" right="0.11811023622047244" top="0.74803149606299213" bottom="0.15748031496062992" header="0.31496062992125984" footer="0.11811023622047244"/>
  <pageSetup paperSize="9" scale="50" fitToHeight="0" orientation="landscape" r:id="rId1"/>
  <headerFooter scaleWithDoc="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Q87"/>
  <sheetViews>
    <sheetView topLeftCell="A63" zoomScaleNormal="100" workbookViewId="0">
      <selection activeCell="T62" sqref="T62"/>
    </sheetView>
  </sheetViews>
  <sheetFormatPr defaultRowHeight="15" x14ac:dyDescent="0.25"/>
  <cols>
    <col min="2" max="2" width="17.7109375" customWidth="1"/>
    <col min="3" max="3" width="12.85546875" customWidth="1"/>
    <col min="4" max="4" width="19.7109375" customWidth="1"/>
    <col min="5" max="5" width="18.42578125" customWidth="1"/>
    <col min="6" max="6" width="10.5703125" customWidth="1"/>
    <col min="7" max="7" width="19.140625" customWidth="1"/>
    <col min="8" max="8" width="13.5703125" customWidth="1"/>
    <col min="9" max="9" width="15.7109375" customWidth="1"/>
    <col min="10" max="10" width="10.7109375" customWidth="1"/>
    <col min="11" max="11" width="14.7109375" customWidth="1"/>
    <col min="12" max="12" width="16.140625" bestFit="1" customWidth="1"/>
    <col min="13" max="13" width="18.28515625" bestFit="1" customWidth="1"/>
    <col min="14" max="14" width="44.7109375" customWidth="1"/>
    <col min="15" max="15" width="12.42578125" customWidth="1"/>
    <col min="16" max="17" width="14.28515625" customWidth="1"/>
  </cols>
  <sheetData>
    <row r="1" spans="2:17" ht="15.75" x14ac:dyDescent="0.25">
      <c r="B1" s="7"/>
      <c r="C1" s="7"/>
      <c r="D1" s="7"/>
      <c r="E1" s="7"/>
      <c r="F1" s="7"/>
      <c r="G1" s="7"/>
      <c r="H1" s="7"/>
      <c r="I1" s="7"/>
      <c r="J1" s="7"/>
      <c r="K1" s="7"/>
      <c r="L1" s="7"/>
      <c r="M1" s="7"/>
      <c r="N1" s="7"/>
      <c r="O1" s="7"/>
      <c r="P1" s="7"/>
      <c r="Q1" s="7"/>
    </row>
    <row r="2" spans="2:17" ht="15.75" x14ac:dyDescent="0.25">
      <c r="B2" s="141" t="s">
        <v>510</v>
      </c>
      <c r="C2" s="141"/>
      <c r="D2" s="141"/>
      <c r="E2" s="141"/>
      <c r="F2" s="141"/>
      <c r="G2" s="141"/>
      <c r="H2" s="141"/>
      <c r="I2" s="141"/>
      <c r="J2" s="141"/>
      <c r="K2" s="141"/>
      <c r="L2" s="141"/>
      <c r="M2" s="141"/>
      <c r="N2" s="141"/>
      <c r="O2" s="141"/>
      <c r="P2" s="141"/>
      <c r="Q2" s="141"/>
    </row>
    <row r="3" spans="2:17" ht="15.75" x14ac:dyDescent="0.25">
      <c r="B3" s="6"/>
      <c r="C3" s="6"/>
      <c r="D3" s="6"/>
      <c r="E3" s="6"/>
      <c r="F3" s="6"/>
      <c r="G3" s="6"/>
      <c r="H3" s="6"/>
      <c r="I3" s="6"/>
      <c r="J3" s="6"/>
      <c r="K3" s="6"/>
      <c r="L3" s="6"/>
      <c r="M3" s="6"/>
      <c r="N3" s="6"/>
      <c r="O3" s="6"/>
      <c r="P3" s="6"/>
      <c r="Q3" s="6"/>
    </row>
    <row r="4" spans="2:17" ht="32.25" customHeight="1" x14ac:dyDescent="0.25">
      <c r="B4" s="239" t="s">
        <v>602</v>
      </c>
      <c r="C4" s="141"/>
      <c r="D4" s="141"/>
      <c r="E4" s="141"/>
      <c r="F4" s="141"/>
      <c r="G4" s="141"/>
      <c r="H4" s="141"/>
      <c r="I4" s="141"/>
      <c r="J4" s="141"/>
      <c r="K4" s="141"/>
      <c r="L4" s="141"/>
      <c r="M4" s="141"/>
      <c r="N4" s="141"/>
      <c r="O4" s="141"/>
      <c r="P4" s="141"/>
      <c r="Q4" s="141"/>
    </row>
    <row r="5" spans="2:17" ht="15.75" x14ac:dyDescent="0.25">
      <c r="B5" s="6"/>
      <c r="C5" s="6"/>
      <c r="D5" s="6"/>
      <c r="E5" s="6"/>
      <c r="F5" s="6"/>
      <c r="G5" s="6"/>
      <c r="H5" s="6"/>
      <c r="I5" s="6"/>
      <c r="J5" s="6"/>
      <c r="K5" s="6"/>
      <c r="L5" s="6"/>
      <c r="M5" s="6"/>
      <c r="N5" s="6"/>
      <c r="O5" s="6"/>
      <c r="P5" s="6"/>
      <c r="Q5" s="6"/>
    </row>
    <row r="6" spans="2:17" ht="15.75" x14ac:dyDescent="0.25">
      <c r="B6" s="121" t="s">
        <v>58</v>
      </c>
      <c r="C6" s="121"/>
      <c r="D6" s="121"/>
      <c r="E6" s="121"/>
      <c r="F6" s="121"/>
      <c r="G6" s="121"/>
      <c r="H6" s="121"/>
      <c r="I6" s="7"/>
      <c r="J6" s="7"/>
      <c r="K6" s="7"/>
      <c r="L6" s="7"/>
      <c r="M6" s="7"/>
      <c r="N6" s="7"/>
      <c r="O6" s="7"/>
      <c r="P6" s="7"/>
      <c r="Q6" s="7"/>
    </row>
    <row r="7" spans="2:17" ht="21.6" customHeight="1" x14ac:dyDescent="0.25">
      <c r="B7" s="123" t="s">
        <v>3</v>
      </c>
      <c r="C7" s="123" t="s">
        <v>59</v>
      </c>
      <c r="D7" s="123"/>
      <c r="E7" s="122" t="s">
        <v>60</v>
      </c>
      <c r="F7" s="122"/>
      <c r="G7" s="122"/>
      <c r="H7" s="122" t="s">
        <v>61</v>
      </c>
      <c r="I7" s="122"/>
      <c r="J7" s="122"/>
      <c r="K7" s="123" t="s">
        <v>62</v>
      </c>
      <c r="L7" s="123"/>
      <c r="M7" s="123"/>
      <c r="N7" s="123"/>
    </row>
    <row r="8" spans="2:17" ht="34.15" customHeight="1" x14ac:dyDescent="0.25">
      <c r="B8" s="123"/>
      <c r="C8" s="123"/>
      <c r="D8" s="123"/>
      <c r="E8" s="122"/>
      <c r="F8" s="122"/>
      <c r="G8" s="122"/>
      <c r="H8" s="122"/>
      <c r="I8" s="122"/>
      <c r="J8" s="122"/>
      <c r="K8" s="122" t="s">
        <v>63</v>
      </c>
      <c r="L8" s="122"/>
      <c r="M8" s="122"/>
      <c r="N8" s="3" t="s">
        <v>64</v>
      </c>
      <c r="O8" s="1"/>
      <c r="P8" s="1"/>
      <c r="Q8" s="1"/>
    </row>
    <row r="9" spans="2:17" ht="15.75" x14ac:dyDescent="0.25">
      <c r="B9" s="4">
        <v>1</v>
      </c>
      <c r="C9" s="156">
        <v>2</v>
      </c>
      <c r="D9" s="156"/>
      <c r="E9" s="156">
        <v>3</v>
      </c>
      <c r="F9" s="156"/>
      <c r="G9" s="156"/>
      <c r="H9" s="156">
        <v>4</v>
      </c>
      <c r="I9" s="156"/>
      <c r="J9" s="156"/>
      <c r="K9" s="156">
        <v>5</v>
      </c>
      <c r="L9" s="156"/>
      <c r="M9" s="156"/>
      <c r="N9" s="4">
        <v>6</v>
      </c>
    </row>
    <row r="10" spans="2:17" ht="15.75" x14ac:dyDescent="0.25">
      <c r="B10" s="192" t="s">
        <v>15</v>
      </c>
      <c r="C10" s="194" t="s">
        <v>545</v>
      </c>
      <c r="D10" s="195"/>
      <c r="E10" s="198" t="s">
        <v>546</v>
      </c>
      <c r="F10" s="199"/>
      <c r="G10" s="200"/>
      <c r="H10" s="157">
        <v>0</v>
      </c>
      <c r="I10" s="158"/>
      <c r="J10" s="158"/>
      <c r="K10" s="157">
        <v>0</v>
      </c>
      <c r="L10" s="158"/>
      <c r="M10" s="158"/>
      <c r="N10" s="13">
        <v>715</v>
      </c>
    </row>
    <row r="11" spans="2:17" ht="54" customHeight="1" x14ac:dyDescent="0.25">
      <c r="B11" s="193"/>
      <c r="C11" s="196"/>
      <c r="D11" s="197"/>
      <c r="E11" s="201"/>
      <c r="F11" s="202"/>
      <c r="G11" s="203"/>
      <c r="H11" s="187" t="s">
        <v>20</v>
      </c>
      <c r="I11" s="188"/>
      <c r="J11" s="189"/>
      <c r="K11" s="187" t="s">
        <v>18</v>
      </c>
      <c r="L11" s="188"/>
      <c r="M11" s="189"/>
      <c r="N11" s="11" t="s">
        <v>23</v>
      </c>
      <c r="O11" s="60"/>
      <c r="P11" s="61"/>
    </row>
    <row r="12" spans="2:17" ht="15.75" x14ac:dyDescent="0.25">
      <c r="B12" s="192" t="s">
        <v>48</v>
      </c>
      <c r="C12" s="194" t="s">
        <v>547</v>
      </c>
      <c r="D12" s="195"/>
      <c r="E12" s="198" t="s">
        <v>548</v>
      </c>
      <c r="F12" s="199"/>
      <c r="G12" s="200"/>
      <c r="H12" s="157">
        <v>0</v>
      </c>
      <c r="I12" s="159"/>
      <c r="J12" s="159"/>
      <c r="K12" s="157">
        <v>0</v>
      </c>
      <c r="L12" s="159"/>
      <c r="M12" s="159"/>
      <c r="N12" s="13">
        <v>85</v>
      </c>
    </row>
    <row r="13" spans="2:17" ht="33" customHeight="1" x14ac:dyDescent="0.25">
      <c r="B13" s="193"/>
      <c r="C13" s="196"/>
      <c r="D13" s="197"/>
      <c r="E13" s="201"/>
      <c r="F13" s="202"/>
      <c r="G13" s="203"/>
      <c r="H13" s="187" t="s">
        <v>21</v>
      </c>
      <c r="I13" s="188"/>
      <c r="J13" s="189"/>
      <c r="K13" s="187" t="s">
        <v>18</v>
      </c>
      <c r="L13" s="188"/>
      <c r="M13" s="189"/>
      <c r="N13" s="11" t="s">
        <v>23</v>
      </c>
    </row>
    <row r="16" spans="2:17" ht="15.75" x14ac:dyDescent="0.25">
      <c r="B16" s="121" t="s">
        <v>72</v>
      </c>
      <c r="C16" s="121"/>
      <c r="D16" s="121"/>
      <c r="E16" s="121"/>
      <c r="F16" s="121"/>
      <c r="G16" s="121"/>
    </row>
    <row r="17" spans="2:8" ht="15.75" x14ac:dyDescent="0.25">
      <c r="B17" s="190" t="s">
        <v>73</v>
      </c>
      <c r="C17" s="190"/>
      <c r="D17" s="190"/>
      <c r="E17" s="190"/>
      <c r="F17" s="190" t="s">
        <v>74</v>
      </c>
      <c r="G17" s="190"/>
      <c r="H17" s="190"/>
    </row>
    <row r="18" spans="2:8" ht="15.75" x14ac:dyDescent="0.25">
      <c r="B18" s="191">
        <v>1</v>
      </c>
      <c r="C18" s="191"/>
      <c r="D18" s="191"/>
      <c r="E18" s="191"/>
      <c r="F18" s="191">
        <v>2</v>
      </c>
      <c r="G18" s="191"/>
      <c r="H18" s="191"/>
    </row>
    <row r="19" spans="2:8" ht="15.75" x14ac:dyDescent="0.25">
      <c r="B19" s="153" t="s">
        <v>75</v>
      </c>
      <c r="C19" s="153"/>
      <c r="D19" s="153"/>
      <c r="E19" s="153"/>
      <c r="F19" s="154">
        <v>10097819</v>
      </c>
      <c r="G19" s="154"/>
      <c r="H19" s="154"/>
    </row>
    <row r="20" spans="2:8" ht="15.75" x14ac:dyDescent="0.25">
      <c r="B20" s="153" t="s">
        <v>76</v>
      </c>
      <c r="C20" s="153"/>
      <c r="D20" s="153"/>
      <c r="E20" s="153"/>
      <c r="F20" s="152"/>
      <c r="G20" s="152"/>
      <c r="H20" s="152"/>
    </row>
    <row r="21" spans="2:8" ht="15.75" x14ac:dyDescent="0.25">
      <c r="B21" s="151"/>
      <c r="C21" s="151"/>
      <c r="D21" s="151"/>
      <c r="E21" s="151"/>
      <c r="F21" s="152"/>
      <c r="G21" s="152"/>
      <c r="H21" s="152"/>
    </row>
    <row r="22" spans="2:8" ht="31.15" customHeight="1" x14ac:dyDescent="0.25">
      <c r="B22" s="153" t="s">
        <v>336</v>
      </c>
      <c r="C22" s="153"/>
      <c r="D22" s="153"/>
      <c r="E22" s="153"/>
      <c r="F22" s="154">
        <f>F25</f>
        <v>0</v>
      </c>
      <c r="G22" s="154"/>
      <c r="H22" s="154"/>
    </row>
    <row r="23" spans="2:8" ht="15.75" x14ac:dyDescent="0.25">
      <c r="B23" s="151" t="s">
        <v>274</v>
      </c>
      <c r="C23" s="151"/>
      <c r="D23" s="151"/>
      <c r="E23" s="151"/>
      <c r="F23" s="152"/>
      <c r="G23" s="152"/>
      <c r="H23" s="152"/>
    </row>
    <row r="24" spans="2:8" ht="31.5" customHeight="1" x14ac:dyDescent="0.25">
      <c r="B24" s="151" t="s">
        <v>275</v>
      </c>
      <c r="C24" s="151"/>
      <c r="D24" s="151"/>
      <c r="E24" s="151"/>
      <c r="F24" s="152"/>
      <c r="G24" s="152"/>
      <c r="H24" s="152"/>
    </row>
    <row r="25" spans="2:8" ht="15.75" x14ac:dyDescent="0.25">
      <c r="B25" s="151" t="s">
        <v>77</v>
      </c>
      <c r="C25" s="151"/>
      <c r="D25" s="151"/>
      <c r="E25" s="151"/>
      <c r="F25" s="152"/>
      <c r="G25" s="152"/>
      <c r="H25" s="152"/>
    </row>
    <row r="26" spans="2:8" ht="15.75" x14ac:dyDescent="0.25">
      <c r="B26" s="153" t="s">
        <v>337</v>
      </c>
      <c r="C26" s="153"/>
      <c r="D26" s="153"/>
      <c r="E26" s="153"/>
      <c r="F26" s="154">
        <v>10097819</v>
      </c>
      <c r="G26" s="154"/>
      <c r="H26" s="154"/>
    </row>
    <row r="27" spans="2:8" ht="15.75" x14ac:dyDescent="0.25">
      <c r="B27" s="151" t="s">
        <v>276</v>
      </c>
      <c r="C27" s="151"/>
      <c r="D27" s="151"/>
      <c r="E27" s="151"/>
      <c r="F27" s="152"/>
      <c r="G27" s="152"/>
      <c r="H27" s="152"/>
    </row>
    <row r="28" spans="2:8" ht="31.5" customHeight="1" x14ac:dyDescent="0.25">
      <c r="B28" s="151" t="s">
        <v>277</v>
      </c>
      <c r="C28" s="151"/>
      <c r="D28" s="151"/>
      <c r="E28" s="151"/>
      <c r="F28" s="152"/>
      <c r="G28" s="152"/>
      <c r="H28" s="152"/>
    </row>
    <row r="29" spans="2:8" ht="15.75" x14ac:dyDescent="0.25">
      <c r="B29" s="151" t="s">
        <v>78</v>
      </c>
      <c r="C29" s="151"/>
      <c r="D29" s="151"/>
      <c r="E29" s="151"/>
      <c r="F29" s="152">
        <v>10097819</v>
      </c>
      <c r="G29" s="152"/>
      <c r="H29" s="152"/>
    </row>
    <row r="30" spans="2:8" ht="15.75" x14ac:dyDescent="0.25">
      <c r="B30" s="153" t="s">
        <v>278</v>
      </c>
      <c r="C30" s="153"/>
      <c r="D30" s="153"/>
      <c r="E30" s="153"/>
      <c r="F30" s="152"/>
      <c r="G30" s="152"/>
      <c r="H30" s="152"/>
    </row>
    <row r="31" spans="2:8" ht="15.75" x14ac:dyDescent="0.25">
      <c r="B31" s="151"/>
      <c r="C31" s="151"/>
      <c r="D31" s="151"/>
      <c r="E31" s="151"/>
      <c r="F31" s="152"/>
      <c r="G31" s="152"/>
      <c r="H31" s="152"/>
    </row>
    <row r="32" spans="2:8" ht="15.75" x14ac:dyDescent="0.25">
      <c r="B32" s="153" t="s">
        <v>79</v>
      </c>
      <c r="C32" s="153"/>
      <c r="D32" s="153"/>
      <c r="E32" s="153"/>
      <c r="F32" s="154">
        <v>1781968.83</v>
      </c>
      <c r="G32" s="154"/>
      <c r="H32" s="154"/>
    </row>
    <row r="33" spans="2:17" ht="15.75" x14ac:dyDescent="0.25">
      <c r="B33" s="151" t="s">
        <v>80</v>
      </c>
      <c r="C33" s="151"/>
      <c r="D33" s="151"/>
      <c r="E33" s="151"/>
      <c r="F33" s="152">
        <v>1781968.83</v>
      </c>
      <c r="G33" s="152"/>
      <c r="H33" s="152"/>
    </row>
    <row r="34" spans="2:17" ht="15.75" x14ac:dyDescent="0.25">
      <c r="B34" s="151" t="s">
        <v>81</v>
      </c>
      <c r="C34" s="151"/>
      <c r="D34" s="151"/>
      <c r="E34" s="151"/>
      <c r="F34" s="152">
        <v>0</v>
      </c>
      <c r="G34" s="152"/>
      <c r="H34" s="152"/>
    </row>
    <row r="35" spans="2:17" ht="15.75" x14ac:dyDescent="0.25">
      <c r="B35" s="151" t="s">
        <v>82</v>
      </c>
      <c r="C35" s="151"/>
      <c r="D35" s="151"/>
      <c r="E35" s="151"/>
      <c r="F35" s="152">
        <v>0</v>
      </c>
      <c r="G35" s="152"/>
      <c r="H35" s="152"/>
    </row>
    <row r="36" spans="2:17" ht="15.75" x14ac:dyDescent="0.25">
      <c r="B36" s="153" t="s">
        <v>83</v>
      </c>
      <c r="C36" s="153"/>
      <c r="D36" s="153"/>
      <c r="E36" s="153"/>
      <c r="F36" s="154">
        <v>11879787.83</v>
      </c>
      <c r="G36" s="154"/>
      <c r="H36" s="154"/>
    </row>
    <row r="38" spans="2:17" ht="15.75" x14ac:dyDescent="0.25">
      <c r="B38" s="121" t="s">
        <v>84</v>
      </c>
      <c r="C38" s="121"/>
      <c r="D38" s="121"/>
      <c r="E38" s="121"/>
      <c r="F38" s="121"/>
      <c r="G38" s="121"/>
      <c r="H38" s="121"/>
    </row>
    <row r="39" spans="2:17" ht="16.149999999999999" customHeight="1" x14ac:dyDescent="0.25">
      <c r="B39" s="163" t="s">
        <v>85</v>
      </c>
      <c r="C39" s="122" t="s">
        <v>86</v>
      </c>
      <c r="D39" s="122" t="s">
        <v>87</v>
      </c>
      <c r="E39" s="122" t="s">
        <v>88</v>
      </c>
      <c r="F39" s="122" t="s">
        <v>89</v>
      </c>
      <c r="G39" s="122" t="s">
        <v>90</v>
      </c>
      <c r="H39" s="122" t="s">
        <v>91</v>
      </c>
      <c r="I39" s="122" t="s">
        <v>92</v>
      </c>
      <c r="J39" s="122"/>
      <c r="K39" s="122"/>
      <c r="L39" s="122"/>
      <c r="M39" s="122"/>
      <c r="N39" s="122" t="s">
        <v>6</v>
      </c>
      <c r="O39" s="122"/>
      <c r="P39" s="122" t="s">
        <v>93</v>
      </c>
      <c r="Q39" s="122" t="s">
        <v>94</v>
      </c>
    </row>
    <row r="40" spans="2:17" ht="46.9" customHeight="1" x14ac:dyDescent="0.25">
      <c r="B40" s="164"/>
      <c r="C40" s="122"/>
      <c r="D40" s="122"/>
      <c r="E40" s="122"/>
      <c r="F40" s="122"/>
      <c r="G40" s="122"/>
      <c r="H40" s="122"/>
      <c r="I40" s="122" t="s">
        <v>45</v>
      </c>
      <c r="J40" s="122" t="s">
        <v>95</v>
      </c>
      <c r="K40" s="122"/>
      <c r="L40" s="122"/>
      <c r="M40" s="122" t="s">
        <v>96</v>
      </c>
      <c r="N40" s="122" t="s">
        <v>97</v>
      </c>
      <c r="O40" s="122" t="s">
        <v>98</v>
      </c>
      <c r="P40" s="122"/>
      <c r="Q40" s="122"/>
    </row>
    <row r="41" spans="2:17" ht="96" customHeight="1" x14ac:dyDescent="0.25">
      <c r="B41" s="165"/>
      <c r="C41" s="122"/>
      <c r="D41" s="122"/>
      <c r="E41" s="122"/>
      <c r="F41" s="122"/>
      <c r="G41" s="122"/>
      <c r="H41" s="122"/>
      <c r="I41" s="122"/>
      <c r="J41" s="3" t="s">
        <v>99</v>
      </c>
      <c r="K41" s="3" t="s">
        <v>100</v>
      </c>
      <c r="L41" s="3" t="s">
        <v>101</v>
      </c>
      <c r="M41" s="122"/>
      <c r="N41" s="122"/>
      <c r="O41" s="122"/>
      <c r="P41" s="122"/>
      <c r="Q41" s="122"/>
    </row>
    <row r="42" spans="2:17" ht="15.75" x14ac:dyDescent="0.25">
      <c r="B42" s="4">
        <v>1</v>
      </c>
      <c r="C42" s="4">
        <v>2</v>
      </c>
      <c r="D42" s="4">
        <v>3</v>
      </c>
      <c r="E42" s="4">
        <v>4</v>
      </c>
      <c r="F42" s="4">
        <v>5</v>
      </c>
      <c r="G42" s="4">
        <v>6</v>
      </c>
      <c r="H42" s="4">
        <v>7</v>
      </c>
      <c r="I42" s="4">
        <v>8</v>
      </c>
      <c r="J42" s="4">
        <v>9</v>
      </c>
      <c r="K42" s="4">
        <v>10</v>
      </c>
      <c r="L42" s="4">
        <v>11</v>
      </c>
      <c r="M42" s="4">
        <v>12</v>
      </c>
      <c r="N42" s="4">
        <v>13</v>
      </c>
      <c r="O42" s="4">
        <v>14</v>
      </c>
      <c r="P42" s="4">
        <v>15</v>
      </c>
      <c r="Q42" s="4">
        <v>16</v>
      </c>
    </row>
    <row r="43" spans="2:17" ht="15.75" x14ac:dyDescent="0.25">
      <c r="B43" s="166" t="s">
        <v>549</v>
      </c>
      <c r="C43" s="146" t="s">
        <v>102</v>
      </c>
      <c r="D43" s="119" t="s">
        <v>550</v>
      </c>
      <c r="E43" s="119" t="s">
        <v>551</v>
      </c>
      <c r="F43" s="119" t="s">
        <v>282</v>
      </c>
      <c r="G43" s="119" t="s">
        <v>283</v>
      </c>
      <c r="H43" s="146" t="s">
        <v>103</v>
      </c>
      <c r="I43" s="171">
        <v>11879787.83</v>
      </c>
      <c r="J43" s="171">
        <f>SUM(J51:J56)</f>
        <v>0</v>
      </c>
      <c r="K43" s="171">
        <f>SUM(K51:K56)</f>
        <v>0</v>
      </c>
      <c r="L43" s="171">
        <v>10097819</v>
      </c>
      <c r="M43" s="171">
        <v>1781968.83</v>
      </c>
      <c r="N43" s="119" t="s">
        <v>555</v>
      </c>
      <c r="O43" s="13">
        <v>715</v>
      </c>
      <c r="P43" s="158"/>
      <c r="Q43" s="146"/>
    </row>
    <row r="44" spans="2:17" ht="52.5" customHeight="1" x14ac:dyDescent="0.25">
      <c r="B44" s="167"/>
      <c r="C44" s="147"/>
      <c r="D44" s="126"/>
      <c r="E44" s="126"/>
      <c r="F44" s="126"/>
      <c r="G44" s="126"/>
      <c r="H44" s="147"/>
      <c r="I44" s="172"/>
      <c r="J44" s="172"/>
      <c r="K44" s="172"/>
      <c r="L44" s="172"/>
      <c r="M44" s="172"/>
      <c r="N44" s="139"/>
      <c r="O44" s="11" t="s">
        <v>23</v>
      </c>
      <c r="P44" s="161"/>
      <c r="Q44" s="147"/>
    </row>
    <row r="45" spans="2:17" ht="15.75" x14ac:dyDescent="0.25">
      <c r="B45" s="167"/>
      <c r="C45" s="147"/>
      <c r="D45" s="126"/>
      <c r="E45" s="126"/>
      <c r="F45" s="126"/>
      <c r="G45" s="126"/>
      <c r="H45" s="147"/>
      <c r="I45" s="172"/>
      <c r="J45" s="172"/>
      <c r="K45" s="172"/>
      <c r="L45" s="172"/>
      <c r="M45" s="172"/>
      <c r="N45" s="119" t="s">
        <v>554</v>
      </c>
      <c r="O45" s="13">
        <v>85</v>
      </c>
      <c r="P45" s="161"/>
      <c r="Q45" s="147"/>
    </row>
    <row r="46" spans="2:17" ht="39" customHeight="1" x14ac:dyDescent="0.25">
      <c r="B46" s="167"/>
      <c r="C46" s="147"/>
      <c r="D46" s="126"/>
      <c r="E46" s="126"/>
      <c r="F46" s="126"/>
      <c r="G46" s="126"/>
      <c r="H46" s="147"/>
      <c r="I46" s="172"/>
      <c r="J46" s="172"/>
      <c r="K46" s="172"/>
      <c r="L46" s="172"/>
      <c r="M46" s="172"/>
      <c r="N46" s="139"/>
      <c r="O46" s="11" t="s">
        <v>23</v>
      </c>
      <c r="P46" s="161"/>
      <c r="Q46" s="147"/>
    </row>
    <row r="47" spans="2:17" ht="55.5" customHeight="1" x14ac:dyDescent="0.25">
      <c r="B47" s="167"/>
      <c r="C47" s="147"/>
      <c r="D47" s="126"/>
      <c r="E47" s="126"/>
      <c r="F47" s="126"/>
      <c r="G47" s="126"/>
      <c r="H47" s="147"/>
      <c r="I47" s="172"/>
      <c r="J47" s="172"/>
      <c r="K47" s="172"/>
      <c r="L47" s="172"/>
      <c r="M47" s="172"/>
      <c r="N47" s="119" t="s">
        <v>561</v>
      </c>
      <c r="O47" s="13">
        <v>256</v>
      </c>
      <c r="P47" s="161"/>
      <c r="Q47" s="147"/>
    </row>
    <row r="48" spans="2:17" ht="15.75" x14ac:dyDescent="0.25">
      <c r="B48" s="167"/>
      <c r="C48" s="147"/>
      <c r="D48" s="126"/>
      <c r="E48" s="126"/>
      <c r="F48" s="126"/>
      <c r="G48" s="126"/>
      <c r="H48" s="147"/>
      <c r="I48" s="172"/>
      <c r="J48" s="172"/>
      <c r="K48" s="172"/>
      <c r="L48" s="172"/>
      <c r="M48" s="172"/>
      <c r="N48" s="139"/>
      <c r="O48" s="11" t="s">
        <v>23</v>
      </c>
      <c r="P48" s="161"/>
      <c r="Q48" s="147"/>
    </row>
    <row r="49" spans="2:17" ht="15.75" x14ac:dyDescent="0.25">
      <c r="B49" s="167"/>
      <c r="C49" s="147"/>
      <c r="D49" s="126"/>
      <c r="E49" s="126"/>
      <c r="F49" s="126"/>
      <c r="G49" s="126"/>
      <c r="H49" s="147"/>
      <c r="I49" s="172"/>
      <c r="J49" s="172"/>
      <c r="K49" s="172"/>
      <c r="L49" s="172"/>
      <c r="M49" s="172"/>
      <c r="N49" s="119" t="s">
        <v>557</v>
      </c>
      <c r="O49" s="13">
        <v>80</v>
      </c>
      <c r="P49" s="161"/>
      <c r="Q49" s="147"/>
    </row>
    <row r="50" spans="2:17" ht="134.25" customHeight="1" x14ac:dyDescent="0.25">
      <c r="B50" s="167"/>
      <c r="C50" s="147"/>
      <c r="D50" s="126"/>
      <c r="E50" s="126"/>
      <c r="F50" s="126"/>
      <c r="G50" s="126"/>
      <c r="H50" s="147"/>
      <c r="I50" s="172"/>
      <c r="J50" s="172"/>
      <c r="K50" s="172"/>
      <c r="L50" s="172"/>
      <c r="M50" s="172"/>
      <c r="N50" s="139"/>
      <c r="O50" s="11" t="s">
        <v>23</v>
      </c>
      <c r="P50" s="161"/>
      <c r="Q50" s="147"/>
    </row>
    <row r="51" spans="2:17" ht="78.75" x14ac:dyDescent="0.25">
      <c r="B51" s="119" t="s">
        <v>559</v>
      </c>
      <c r="C51" s="149"/>
      <c r="D51" s="119" t="s">
        <v>293</v>
      </c>
      <c r="E51" s="119" t="s">
        <v>560</v>
      </c>
      <c r="F51" s="241"/>
      <c r="G51" s="119" t="s">
        <v>283</v>
      </c>
      <c r="H51" s="149"/>
      <c r="I51" s="144">
        <v>550000</v>
      </c>
      <c r="J51" s="144">
        <v>0</v>
      </c>
      <c r="K51" s="144">
        <v>0</v>
      </c>
      <c r="L51" s="144">
        <v>467500</v>
      </c>
      <c r="M51" s="144">
        <v>82500</v>
      </c>
      <c r="N51" s="41" t="s">
        <v>552</v>
      </c>
      <c r="O51" s="62">
        <v>300</v>
      </c>
      <c r="P51" s="146" t="s">
        <v>562</v>
      </c>
      <c r="Q51" s="146" t="s">
        <v>508</v>
      </c>
    </row>
    <row r="52" spans="2:17" ht="66.75" customHeight="1" x14ac:dyDescent="0.25">
      <c r="B52" s="126"/>
      <c r="C52" s="150"/>
      <c r="D52" s="126"/>
      <c r="E52" s="126"/>
      <c r="F52" s="242"/>
      <c r="G52" s="126"/>
      <c r="H52" s="150"/>
      <c r="I52" s="145"/>
      <c r="J52" s="145"/>
      <c r="K52" s="145"/>
      <c r="L52" s="145"/>
      <c r="M52" s="145"/>
      <c r="N52" s="41" t="s">
        <v>558</v>
      </c>
      <c r="O52" s="62">
        <v>50</v>
      </c>
      <c r="P52" s="147"/>
      <c r="Q52" s="147"/>
    </row>
    <row r="53" spans="2:17" ht="78.75" x14ac:dyDescent="0.25">
      <c r="B53" s="119" t="s">
        <v>563</v>
      </c>
      <c r="C53" s="149"/>
      <c r="D53" s="119" t="s">
        <v>293</v>
      </c>
      <c r="E53" s="119" t="s">
        <v>564</v>
      </c>
      <c r="F53" s="241"/>
      <c r="G53" s="119" t="s">
        <v>283</v>
      </c>
      <c r="H53" s="149"/>
      <c r="I53" s="144">
        <v>950000</v>
      </c>
      <c r="J53" s="144">
        <v>0</v>
      </c>
      <c r="K53" s="144">
        <v>0</v>
      </c>
      <c r="L53" s="144">
        <v>807500</v>
      </c>
      <c r="M53" s="144">
        <v>142500</v>
      </c>
      <c r="N53" s="41" t="s">
        <v>552</v>
      </c>
      <c r="O53" s="62">
        <v>50</v>
      </c>
      <c r="P53" s="146" t="s">
        <v>504</v>
      </c>
      <c r="Q53" s="146" t="s">
        <v>506</v>
      </c>
    </row>
    <row r="54" spans="2:17" ht="63" x14ac:dyDescent="0.25">
      <c r="B54" s="126"/>
      <c r="C54" s="150"/>
      <c r="D54" s="126"/>
      <c r="E54" s="126"/>
      <c r="F54" s="242"/>
      <c r="G54" s="126"/>
      <c r="H54" s="150"/>
      <c r="I54" s="145"/>
      <c r="J54" s="145"/>
      <c r="K54" s="145"/>
      <c r="L54" s="145"/>
      <c r="M54" s="145"/>
      <c r="N54" s="41" t="s">
        <v>558</v>
      </c>
      <c r="O54" s="62">
        <v>41</v>
      </c>
      <c r="P54" s="147"/>
      <c r="Q54" s="147"/>
    </row>
    <row r="55" spans="2:17" ht="56.25" customHeight="1" x14ac:dyDescent="0.25">
      <c r="B55" s="119" t="s">
        <v>608</v>
      </c>
      <c r="C55" s="149"/>
      <c r="D55" s="119" t="s">
        <v>309</v>
      </c>
      <c r="E55" s="119" t="s">
        <v>565</v>
      </c>
      <c r="F55" s="241"/>
      <c r="G55" s="119" t="s">
        <v>283</v>
      </c>
      <c r="H55" s="149"/>
      <c r="I55" s="144">
        <v>3700000</v>
      </c>
      <c r="J55" s="144">
        <v>0</v>
      </c>
      <c r="K55" s="144">
        <v>0</v>
      </c>
      <c r="L55" s="144">
        <v>3145000</v>
      </c>
      <c r="M55" s="144">
        <v>555000</v>
      </c>
      <c r="N55" s="41" t="s">
        <v>553</v>
      </c>
      <c r="O55" s="62">
        <v>30</v>
      </c>
      <c r="P55" s="146" t="s">
        <v>489</v>
      </c>
      <c r="Q55" s="146" t="s">
        <v>490</v>
      </c>
    </row>
    <row r="56" spans="2:17" ht="119.25" customHeight="1" x14ac:dyDescent="0.25">
      <c r="B56" s="126"/>
      <c r="C56" s="150"/>
      <c r="D56" s="126"/>
      <c r="E56" s="126"/>
      <c r="F56" s="242"/>
      <c r="G56" s="126"/>
      <c r="H56" s="150"/>
      <c r="I56" s="145"/>
      <c r="J56" s="145"/>
      <c r="K56" s="145"/>
      <c r="L56" s="145"/>
      <c r="M56" s="145"/>
      <c r="N56" s="41" t="s">
        <v>556</v>
      </c>
      <c r="O56" s="62">
        <v>30</v>
      </c>
      <c r="P56" s="147"/>
      <c r="Q56" s="147"/>
    </row>
    <row r="57" spans="2:17" ht="69.75" customHeight="1" x14ac:dyDescent="0.25">
      <c r="B57" s="119" t="s">
        <v>566</v>
      </c>
      <c r="C57" s="149"/>
      <c r="D57" s="119" t="s">
        <v>393</v>
      </c>
      <c r="E57" s="146" t="s">
        <v>451</v>
      </c>
      <c r="F57" s="241"/>
      <c r="G57" s="119" t="s">
        <v>283</v>
      </c>
      <c r="H57" s="149"/>
      <c r="I57" s="144">
        <v>2500000</v>
      </c>
      <c r="J57" s="144">
        <v>0</v>
      </c>
      <c r="K57" s="144">
        <v>0</v>
      </c>
      <c r="L57" s="144">
        <v>2125000</v>
      </c>
      <c r="M57" s="144">
        <v>375000</v>
      </c>
      <c r="N57" s="41" t="s">
        <v>552</v>
      </c>
      <c r="O57" s="68">
        <v>60</v>
      </c>
      <c r="P57" s="146" t="s">
        <v>489</v>
      </c>
      <c r="Q57" s="146" t="s">
        <v>508</v>
      </c>
    </row>
    <row r="58" spans="2:17" ht="63" x14ac:dyDescent="0.25">
      <c r="B58" s="126"/>
      <c r="C58" s="150"/>
      <c r="D58" s="126"/>
      <c r="E58" s="147"/>
      <c r="F58" s="242"/>
      <c r="G58" s="126"/>
      <c r="H58" s="150"/>
      <c r="I58" s="145"/>
      <c r="J58" s="145"/>
      <c r="K58" s="145"/>
      <c r="L58" s="145"/>
      <c r="M58" s="145"/>
      <c r="N58" s="41" t="s">
        <v>558</v>
      </c>
      <c r="O58" s="62">
        <v>60</v>
      </c>
      <c r="P58" s="147"/>
      <c r="Q58" s="147"/>
    </row>
    <row r="59" spans="2:17" ht="47.25" x14ac:dyDescent="0.25">
      <c r="B59" s="119" t="s">
        <v>567</v>
      </c>
      <c r="C59" s="149"/>
      <c r="D59" s="119" t="s">
        <v>393</v>
      </c>
      <c r="E59" s="146" t="s">
        <v>591</v>
      </c>
      <c r="F59" s="149"/>
      <c r="G59" s="119" t="s">
        <v>283</v>
      </c>
      <c r="H59" s="149"/>
      <c r="I59" s="171">
        <v>1411764.71</v>
      </c>
      <c r="J59" s="171">
        <v>0</v>
      </c>
      <c r="K59" s="171">
        <v>0</v>
      </c>
      <c r="L59" s="171">
        <v>1200000</v>
      </c>
      <c r="M59" s="171">
        <v>211764.71</v>
      </c>
      <c r="N59" s="41" t="s">
        <v>553</v>
      </c>
      <c r="O59" s="68">
        <v>15</v>
      </c>
      <c r="P59" s="146" t="s">
        <v>568</v>
      </c>
      <c r="Q59" s="146" t="s">
        <v>507</v>
      </c>
    </row>
    <row r="60" spans="2:17" ht="69.75" customHeight="1" x14ac:dyDescent="0.25">
      <c r="B60" s="126"/>
      <c r="C60" s="150"/>
      <c r="D60" s="126"/>
      <c r="E60" s="147"/>
      <c r="F60" s="150"/>
      <c r="G60" s="126"/>
      <c r="H60" s="150"/>
      <c r="I60" s="172"/>
      <c r="J60" s="172"/>
      <c r="K60" s="172"/>
      <c r="L60" s="172"/>
      <c r="M60" s="172"/>
      <c r="N60" s="41" t="s">
        <v>556</v>
      </c>
      <c r="O60" s="62">
        <v>15</v>
      </c>
      <c r="P60" s="147"/>
      <c r="Q60" s="147"/>
    </row>
    <row r="61" spans="2:17" ht="67.5" customHeight="1" x14ac:dyDescent="0.25">
      <c r="B61" s="119" t="s">
        <v>569</v>
      </c>
      <c r="C61" s="149"/>
      <c r="D61" s="119" t="s">
        <v>315</v>
      </c>
      <c r="E61" s="119" t="s">
        <v>570</v>
      </c>
      <c r="F61" s="149"/>
      <c r="G61" s="119" t="s">
        <v>283</v>
      </c>
      <c r="H61" s="149"/>
      <c r="I61" s="171">
        <v>157699.16</v>
      </c>
      <c r="J61" s="171">
        <v>0</v>
      </c>
      <c r="K61" s="171">
        <v>0</v>
      </c>
      <c r="L61" s="171">
        <v>134044</v>
      </c>
      <c r="M61" s="171">
        <v>23655.16</v>
      </c>
      <c r="N61" s="41" t="s">
        <v>552</v>
      </c>
      <c r="O61" s="68">
        <v>250</v>
      </c>
      <c r="P61" s="146" t="s">
        <v>105</v>
      </c>
      <c r="Q61" s="146" t="s">
        <v>104</v>
      </c>
    </row>
    <row r="62" spans="2:17" ht="63" x14ac:dyDescent="0.25">
      <c r="B62" s="126"/>
      <c r="C62" s="150"/>
      <c r="D62" s="126"/>
      <c r="E62" s="126"/>
      <c r="F62" s="150"/>
      <c r="G62" s="126"/>
      <c r="H62" s="150"/>
      <c r="I62" s="172"/>
      <c r="J62" s="172"/>
      <c r="K62" s="172"/>
      <c r="L62" s="172"/>
      <c r="M62" s="172"/>
      <c r="N62" s="41" t="s">
        <v>558</v>
      </c>
      <c r="O62" s="62">
        <v>50</v>
      </c>
      <c r="P62" s="147"/>
      <c r="Q62" s="147"/>
    </row>
    <row r="63" spans="2:17" ht="47.25" x14ac:dyDescent="0.25">
      <c r="B63" s="119" t="s">
        <v>571</v>
      </c>
      <c r="C63" s="149"/>
      <c r="D63" s="119" t="s">
        <v>315</v>
      </c>
      <c r="E63" s="119" t="s">
        <v>572</v>
      </c>
      <c r="F63" s="241"/>
      <c r="G63" s="119" t="s">
        <v>283</v>
      </c>
      <c r="H63" s="149"/>
      <c r="I63" s="144">
        <v>310323.96000000002</v>
      </c>
      <c r="J63" s="144">
        <v>0</v>
      </c>
      <c r="K63" s="144">
        <v>0</v>
      </c>
      <c r="L63" s="144">
        <v>263775</v>
      </c>
      <c r="M63" s="144">
        <v>46548.959999999999</v>
      </c>
      <c r="N63" s="41" t="s">
        <v>553</v>
      </c>
      <c r="O63" s="62">
        <v>40</v>
      </c>
      <c r="P63" s="146" t="s">
        <v>598</v>
      </c>
      <c r="Q63" s="146" t="s">
        <v>490</v>
      </c>
    </row>
    <row r="64" spans="2:17" ht="66" customHeight="1" x14ac:dyDescent="0.25">
      <c r="B64" s="126"/>
      <c r="C64" s="150"/>
      <c r="D64" s="126"/>
      <c r="E64" s="126"/>
      <c r="F64" s="242"/>
      <c r="G64" s="126"/>
      <c r="H64" s="150"/>
      <c r="I64" s="145"/>
      <c r="J64" s="145"/>
      <c r="K64" s="145"/>
      <c r="L64" s="145"/>
      <c r="M64" s="145"/>
      <c r="N64" s="41" t="s">
        <v>556</v>
      </c>
      <c r="O64" s="62">
        <v>35</v>
      </c>
      <c r="P64" s="147"/>
      <c r="Q64" s="147"/>
    </row>
    <row r="65" spans="2:17" ht="67.5" customHeight="1" x14ac:dyDescent="0.25">
      <c r="B65" s="119" t="s">
        <v>573</v>
      </c>
      <c r="C65" s="149"/>
      <c r="D65" s="119" t="s">
        <v>574</v>
      </c>
      <c r="E65" s="119" t="s">
        <v>575</v>
      </c>
      <c r="F65" s="241"/>
      <c r="G65" s="119" t="s">
        <v>283</v>
      </c>
      <c r="H65" s="149"/>
      <c r="I65" s="144">
        <v>2300000</v>
      </c>
      <c r="J65" s="144">
        <v>0</v>
      </c>
      <c r="K65" s="144">
        <v>0</v>
      </c>
      <c r="L65" s="144">
        <v>1955000</v>
      </c>
      <c r="M65" s="144">
        <v>345000</v>
      </c>
      <c r="N65" s="41" t="s">
        <v>552</v>
      </c>
      <c r="O65" s="62">
        <v>55</v>
      </c>
      <c r="P65" s="146" t="s">
        <v>489</v>
      </c>
      <c r="Q65" s="146" t="s">
        <v>576</v>
      </c>
    </row>
    <row r="66" spans="2:17" ht="63" x14ac:dyDescent="0.25">
      <c r="B66" s="126"/>
      <c r="C66" s="150"/>
      <c r="D66" s="126"/>
      <c r="E66" s="126"/>
      <c r="F66" s="242"/>
      <c r="G66" s="126"/>
      <c r="H66" s="150"/>
      <c r="I66" s="145"/>
      <c r="J66" s="145"/>
      <c r="K66" s="145"/>
      <c r="L66" s="145"/>
      <c r="M66" s="145"/>
      <c r="N66" s="41" t="s">
        <v>558</v>
      </c>
      <c r="O66" s="62">
        <v>55</v>
      </c>
      <c r="P66" s="147"/>
      <c r="Q66" s="147"/>
    </row>
    <row r="67" spans="2:17" ht="15.75" x14ac:dyDescent="0.25">
      <c r="B67" s="140" t="s">
        <v>106</v>
      </c>
      <c r="C67" s="140"/>
      <c r="D67" s="140"/>
      <c r="E67" s="140"/>
      <c r="F67" s="140"/>
      <c r="G67" s="140"/>
      <c r="H67" s="140"/>
      <c r="I67" s="75">
        <f>SUM(I51:I66)</f>
        <v>11879787.830000002</v>
      </c>
      <c r="J67" s="75">
        <f>SUM(J51:J66)</f>
        <v>0</v>
      </c>
      <c r="K67" s="75">
        <f>SUM(K51:K66)</f>
        <v>0</v>
      </c>
      <c r="L67" s="75">
        <f>SUM(L51:L66)</f>
        <v>10097819</v>
      </c>
      <c r="M67" s="75">
        <f>SUM(M51:M66)</f>
        <v>1781968.8299999998</v>
      </c>
      <c r="N67" s="155"/>
      <c r="O67" s="155"/>
      <c r="P67" s="155"/>
      <c r="Q67" s="155"/>
    </row>
    <row r="69" spans="2:17" ht="15.75" x14ac:dyDescent="0.25">
      <c r="B69" s="169" t="s">
        <v>107</v>
      </c>
      <c r="C69" s="169"/>
      <c r="D69" s="169"/>
      <c r="E69" s="169"/>
    </row>
    <row r="70" spans="2:17" ht="35.450000000000003" customHeight="1" x14ac:dyDescent="0.25">
      <c r="B70" s="10" t="s">
        <v>3</v>
      </c>
      <c r="C70" s="122" t="s">
        <v>108</v>
      </c>
      <c r="D70" s="122"/>
      <c r="E70" s="122"/>
      <c r="F70" s="123" t="s">
        <v>109</v>
      </c>
      <c r="G70" s="123"/>
      <c r="H70" s="123"/>
      <c r="I70" s="123"/>
      <c r="J70" s="122" t="s">
        <v>110</v>
      </c>
      <c r="K70" s="123"/>
      <c r="L70" s="123"/>
      <c r="M70" s="123"/>
    </row>
    <row r="71" spans="2:17" ht="15.75" x14ac:dyDescent="0.25">
      <c r="B71" s="4">
        <v>1</v>
      </c>
      <c r="C71" s="156">
        <v>2</v>
      </c>
      <c r="D71" s="156"/>
      <c r="E71" s="156"/>
      <c r="F71" s="156">
        <v>3</v>
      </c>
      <c r="G71" s="156"/>
      <c r="H71" s="156"/>
      <c r="I71" s="156"/>
      <c r="J71" s="156">
        <v>4</v>
      </c>
      <c r="K71" s="156"/>
      <c r="L71" s="156"/>
      <c r="M71" s="156"/>
    </row>
    <row r="72" spans="2:17" ht="33" customHeight="1" x14ac:dyDescent="0.25">
      <c r="B72" s="8"/>
      <c r="C72" s="246" t="s">
        <v>327</v>
      </c>
      <c r="D72" s="246"/>
      <c r="E72" s="246"/>
      <c r="F72" s="170"/>
      <c r="G72" s="170"/>
      <c r="H72" s="170"/>
      <c r="I72" s="170"/>
      <c r="J72" s="170"/>
      <c r="K72" s="170"/>
      <c r="L72" s="170"/>
      <c r="M72" s="170"/>
    </row>
    <row r="74" spans="2:17" ht="15.75" x14ac:dyDescent="0.25">
      <c r="B74" s="169" t="s">
        <v>111</v>
      </c>
      <c r="C74" s="169"/>
      <c r="D74" s="169"/>
      <c r="E74" s="169"/>
      <c r="F74" s="169"/>
    </row>
    <row r="75" spans="2:17" ht="33.6" customHeight="1" x14ac:dyDescent="0.25">
      <c r="B75" s="10" t="s">
        <v>3</v>
      </c>
      <c r="C75" s="123" t="s">
        <v>112</v>
      </c>
      <c r="D75" s="123"/>
      <c r="E75" s="123"/>
      <c r="F75" s="123" t="s">
        <v>109</v>
      </c>
      <c r="G75" s="123"/>
      <c r="H75" s="123"/>
      <c r="I75" s="123"/>
      <c r="J75" s="122" t="s">
        <v>113</v>
      </c>
      <c r="K75" s="123"/>
      <c r="L75" s="123"/>
      <c r="M75" s="123"/>
    </row>
    <row r="76" spans="2:17" ht="15.75" x14ac:dyDescent="0.25">
      <c r="B76" s="4">
        <v>1</v>
      </c>
      <c r="C76" s="156">
        <v>2</v>
      </c>
      <c r="D76" s="156"/>
      <c r="E76" s="156"/>
      <c r="F76" s="156">
        <v>3</v>
      </c>
      <c r="G76" s="156"/>
      <c r="H76" s="156"/>
      <c r="I76" s="156"/>
      <c r="J76" s="156">
        <v>4</v>
      </c>
      <c r="K76" s="156"/>
      <c r="L76" s="156"/>
      <c r="M76" s="156"/>
    </row>
    <row r="77" spans="2:17" ht="48" customHeight="1" x14ac:dyDescent="0.25">
      <c r="B77" s="8"/>
      <c r="C77" s="246" t="s">
        <v>328</v>
      </c>
      <c r="D77" s="246"/>
      <c r="E77" s="246"/>
      <c r="F77" s="170"/>
      <c r="G77" s="170"/>
      <c r="H77" s="170"/>
      <c r="I77" s="170"/>
      <c r="J77" s="170"/>
      <c r="K77" s="170"/>
      <c r="L77" s="170"/>
      <c r="M77" s="170"/>
    </row>
    <row r="79" spans="2:17" ht="15.75" x14ac:dyDescent="0.25">
      <c r="B79" s="169" t="s">
        <v>114</v>
      </c>
      <c r="C79" s="169"/>
      <c r="D79" s="169"/>
    </row>
    <row r="80" spans="2:17" ht="38.450000000000003" customHeight="1" x14ac:dyDescent="0.25">
      <c r="B80" s="10" t="s">
        <v>3</v>
      </c>
      <c r="C80" s="122" t="s">
        <v>115</v>
      </c>
      <c r="D80" s="122"/>
      <c r="E80" s="122"/>
      <c r="F80" s="173" t="s">
        <v>116</v>
      </c>
      <c r="G80" s="174"/>
      <c r="H80" s="174"/>
      <c r="I80" s="174"/>
      <c r="J80" s="174"/>
      <c r="K80" s="174"/>
      <c r="L80" s="174"/>
      <c r="M80" s="175"/>
    </row>
    <row r="81" spans="2:13" ht="15.75" x14ac:dyDescent="0.25">
      <c r="B81" s="4">
        <v>1</v>
      </c>
      <c r="C81" s="156">
        <v>2</v>
      </c>
      <c r="D81" s="156"/>
      <c r="E81" s="156"/>
      <c r="F81" s="176">
        <v>3</v>
      </c>
      <c r="G81" s="177"/>
      <c r="H81" s="177"/>
      <c r="I81" s="177"/>
      <c r="J81" s="177"/>
      <c r="K81" s="177"/>
      <c r="L81" s="177"/>
      <c r="M81" s="178"/>
    </row>
    <row r="82" spans="2:13" ht="14.45" customHeight="1" x14ac:dyDescent="0.25">
      <c r="B82" s="34" t="s">
        <v>15</v>
      </c>
      <c r="C82" s="182"/>
      <c r="D82" s="182"/>
      <c r="E82" s="182"/>
      <c r="F82" s="183"/>
      <c r="G82" s="184"/>
      <c r="H82" s="184"/>
      <c r="I82" s="184"/>
      <c r="J82" s="184"/>
      <c r="K82" s="184"/>
      <c r="L82" s="184"/>
      <c r="M82" s="185"/>
    </row>
    <row r="84" spans="2:13" ht="15.75" x14ac:dyDescent="0.25">
      <c r="B84" s="169" t="s">
        <v>117</v>
      </c>
      <c r="C84" s="169"/>
      <c r="D84" s="169"/>
      <c r="E84" s="169"/>
      <c r="F84" s="169"/>
      <c r="G84" s="169"/>
    </row>
    <row r="85" spans="2:13" ht="15.6" customHeight="1" x14ac:dyDescent="0.25">
      <c r="B85" s="10" t="s">
        <v>3</v>
      </c>
      <c r="C85" s="173" t="s">
        <v>118</v>
      </c>
      <c r="D85" s="174"/>
      <c r="E85" s="174"/>
      <c r="F85" s="174"/>
      <c r="G85" s="174"/>
      <c r="H85" s="174"/>
      <c r="I85" s="174"/>
      <c r="J85" s="174"/>
      <c r="K85" s="174"/>
      <c r="L85" s="174"/>
      <c r="M85" s="175"/>
    </row>
    <row r="86" spans="2:13" ht="15.75" x14ac:dyDescent="0.25">
      <c r="B86" s="4">
        <v>1</v>
      </c>
      <c r="C86" s="176">
        <v>2</v>
      </c>
      <c r="D86" s="177"/>
      <c r="E86" s="177"/>
      <c r="F86" s="177"/>
      <c r="G86" s="177"/>
      <c r="H86" s="177"/>
      <c r="I86" s="177"/>
      <c r="J86" s="177"/>
      <c r="K86" s="177"/>
      <c r="L86" s="177"/>
      <c r="M86" s="178"/>
    </row>
    <row r="87" spans="2:13" ht="15.75" x14ac:dyDescent="0.25">
      <c r="B87" s="8"/>
      <c r="C87" s="243" t="s">
        <v>329</v>
      </c>
      <c r="D87" s="244"/>
      <c r="E87" s="244"/>
      <c r="F87" s="244"/>
      <c r="G87" s="244"/>
      <c r="H87" s="244"/>
      <c r="I87" s="244"/>
      <c r="J87" s="244"/>
      <c r="K87" s="244"/>
      <c r="L87" s="244"/>
      <c r="M87" s="245"/>
    </row>
  </sheetData>
  <mergeCells count="248">
    <mergeCell ref="H61:H62"/>
    <mergeCell ref="B84:G84"/>
    <mergeCell ref="C85:M85"/>
    <mergeCell ref="B67:H67"/>
    <mergeCell ref="B65:B66"/>
    <mergeCell ref="C65:C66"/>
    <mergeCell ref="D65:D66"/>
    <mergeCell ref="E65:E66"/>
    <mergeCell ref="B61:B62"/>
    <mergeCell ref="F65:F66"/>
    <mergeCell ref="G65:G66"/>
    <mergeCell ref="H65:H66"/>
    <mergeCell ref="I65:I66"/>
    <mergeCell ref="J65:J66"/>
    <mergeCell ref="I61:I62"/>
    <mergeCell ref="J61:J62"/>
    <mergeCell ref="K61:K62"/>
    <mergeCell ref="B63:B64"/>
    <mergeCell ref="C63:C64"/>
    <mergeCell ref="M63:M64"/>
    <mergeCell ref="C86:M86"/>
    <mergeCell ref="C75:E75"/>
    <mergeCell ref="F75:I75"/>
    <mergeCell ref="J75:M75"/>
    <mergeCell ref="B69:E69"/>
    <mergeCell ref="C70:E70"/>
    <mergeCell ref="F70:I70"/>
    <mergeCell ref="J70:M70"/>
    <mergeCell ref="C71:E71"/>
    <mergeCell ref="F71:I71"/>
    <mergeCell ref="J71:M71"/>
    <mergeCell ref="C87:M87"/>
    <mergeCell ref="B57:B58"/>
    <mergeCell ref="C57:C58"/>
    <mergeCell ref="D57:D58"/>
    <mergeCell ref="E57:E58"/>
    <mergeCell ref="F57:F58"/>
    <mergeCell ref="G57:G58"/>
    <mergeCell ref="B79:D79"/>
    <mergeCell ref="C80:E80"/>
    <mergeCell ref="F80:M80"/>
    <mergeCell ref="C81:E81"/>
    <mergeCell ref="F81:M81"/>
    <mergeCell ref="C82:E82"/>
    <mergeCell ref="F82:M82"/>
    <mergeCell ref="C76:E76"/>
    <mergeCell ref="F76:I76"/>
    <mergeCell ref="J76:M76"/>
    <mergeCell ref="C77:E77"/>
    <mergeCell ref="F77:I77"/>
    <mergeCell ref="J77:M77"/>
    <mergeCell ref="C72:E72"/>
    <mergeCell ref="F72:I72"/>
    <mergeCell ref="J72:M72"/>
    <mergeCell ref="B74:F74"/>
    <mergeCell ref="N67:Q67"/>
    <mergeCell ref="H57:H58"/>
    <mergeCell ref="I57:I58"/>
    <mergeCell ref="J57:J58"/>
    <mergeCell ref="K65:K66"/>
    <mergeCell ref="L65:L66"/>
    <mergeCell ref="M65:M66"/>
    <mergeCell ref="P65:P66"/>
    <mergeCell ref="K57:K58"/>
    <mergeCell ref="L57:L58"/>
    <mergeCell ref="M57:M58"/>
    <mergeCell ref="Q65:Q66"/>
    <mergeCell ref="P57:P58"/>
    <mergeCell ref="Q61:Q62"/>
    <mergeCell ref="M61:M62"/>
    <mergeCell ref="P61:P62"/>
    <mergeCell ref="Q57:Q58"/>
    <mergeCell ref="L61:L62"/>
    <mergeCell ref="K59:K60"/>
    <mergeCell ref="L59:L60"/>
    <mergeCell ref="M59:M60"/>
    <mergeCell ref="J59:J60"/>
    <mergeCell ref="P59:P60"/>
    <mergeCell ref="Q59:Q60"/>
    <mergeCell ref="B55:B56"/>
    <mergeCell ref="C55:C56"/>
    <mergeCell ref="D55:D56"/>
    <mergeCell ref="E55:E56"/>
    <mergeCell ref="F55:F56"/>
    <mergeCell ref="M55:M56"/>
    <mergeCell ref="P55:P56"/>
    <mergeCell ref="Q55:Q56"/>
    <mergeCell ref="G55:G56"/>
    <mergeCell ref="H55:H56"/>
    <mergeCell ref="I55:I56"/>
    <mergeCell ref="J55:J56"/>
    <mergeCell ref="K55:K56"/>
    <mergeCell ref="L55:L56"/>
    <mergeCell ref="Q51:Q52"/>
    <mergeCell ref="B53:B54"/>
    <mergeCell ref="C53:C54"/>
    <mergeCell ref="D53:D54"/>
    <mergeCell ref="E53:E54"/>
    <mergeCell ref="F53:F54"/>
    <mergeCell ref="G53:G54"/>
    <mergeCell ref="H53:H54"/>
    <mergeCell ref="I53:I54"/>
    <mergeCell ref="J53:J54"/>
    <mergeCell ref="I51:I52"/>
    <mergeCell ref="J51:J52"/>
    <mergeCell ref="K51:K52"/>
    <mergeCell ref="L51:L52"/>
    <mergeCell ref="M51:M52"/>
    <mergeCell ref="P51:P52"/>
    <mergeCell ref="K53:K54"/>
    <mergeCell ref="L53:L54"/>
    <mergeCell ref="M53:M54"/>
    <mergeCell ref="P53:P54"/>
    <mergeCell ref="Q53:Q54"/>
    <mergeCell ref="B51:B52"/>
    <mergeCell ref="C51:C52"/>
    <mergeCell ref="D51:D52"/>
    <mergeCell ref="E51:E52"/>
    <mergeCell ref="F51:F52"/>
    <mergeCell ref="G51:G52"/>
    <mergeCell ref="H51:H52"/>
    <mergeCell ref="B43:B50"/>
    <mergeCell ref="C43:C50"/>
    <mergeCell ref="D43:D50"/>
    <mergeCell ref="E43:E50"/>
    <mergeCell ref="F43:F50"/>
    <mergeCell ref="G43:G50"/>
    <mergeCell ref="H43:H50"/>
    <mergeCell ref="I39:M39"/>
    <mergeCell ref="N39:O39"/>
    <mergeCell ref="P39:P41"/>
    <mergeCell ref="Q39:Q41"/>
    <mergeCell ref="I40:I41"/>
    <mergeCell ref="J40:L40"/>
    <mergeCell ref="M40:M41"/>
    <mergeCell ref="N40:N41"/>
    <mergeCell ref="N49:N50"/>
    <mergeCell ref="K43:K50"/>
    <mergeCell ref="L43:L50"/>
    <mergeCell ref="M43:M50"/>
    <mergeCell ref="N43:N44"/>
    <mergeCell ref="N45:N46"/>
    <mergeCell ref="N47:N48"/>
    <mergeCell ref="O40:O41"/>
    <mergeCell ref="Q43:Q50"/>
    <mergeCell ref="P43:P50"/>
    <mergeCell ref="I43:I50"/>
    <mergeCell ref="J43:J50"/>
    <mergeCell ref="B35:E35"/>
    <mergeCell ref="F35:H35"/>
    <mergeCell ref="B36:E36"/>
    <mergeCell ref="F36:H36"/>
    <mergeCell ref="B38:H38"/>
    <mergeCell ref="B39:B41"/>
    <mergeCell ref="C39:C41"/>
    <mergeCell ref="D39:D41"/>
    <mergeCell ref="E39:E41"/>
    <mergeCell ref="F39:F41"/>
    <mergeCell ref="G39:G41"/>
    <mergeCell ref="H39:H41"/>
    <mergeCell ref="B32:E32"/>
    <mergeCell ref="F32:H32"/>
    <mergeCell ref="B33:E33"/>
    <mergeCell ref="F33:H33"/>
    <mergeCell ref="B34:E34"/>
    <mergeCell ref="F34:H34"/>
    <mergeCell ref="B29:E29"/>
    <mergeCell ref="F29:H29"/>
    <mergeCell ref="B30:E30"/>
    <mergeCell ref="F30:H30"/>
    <mergeCell ref="B31:E31"/>
    <mergeCell ref="F31:H31"/>
    <mergeCell ref="B26:E26"/>
    <mergeCell ref="F26:H26"/>
    <mergeCell ref="B27:E27"/>
    <mergeCell ref="F27:H27"/>
    <mergeCell ref="B28:E28"/>
    <mergeCell ref="F28:H28"/>
    <mergeCell ref="B23:E23"/>
    <mergeCell ref="F23:H23"/>
    <mergeCell ref="B24:E24"/>
    <mergeCell ref="F24:H24"/>
    <mergeCell ref="B25:E25"/>
    <mergeCell ref="F25:H25"/>
    <mergeCell ref="H12:J12"/>
    <mergeCell ref="K12:M12"/>
    <mergeCell ref="H13:J13"/>
    <mergeCell ref="K13:M13"/>
    <mergeCell ref="B20:E20"/>
    <mergeCell ref="F20:H20"/>
    <mergeCell ref="B21:E21"/>
    <mergeCell ref="F21:H21"/>
    <mergeCell ref="B22:E22"/>
    <mergeCell ref="F22:H22"/>
    <mergeCell ref="B16:G16"/>
    <mergeCell ref="B17:E17"/>
    <mergeCell ref="F17:H17"/>
    <mergeCell ref="B18:E18"/>
    <mergeCell ref="F18:H18"/>
    <mergeCell ref="B19:E19"/>
    <mergeCell ref="F19:H19"/>
    <mergeCell ref="B12:B13"/>
    <mergeCell ref="C12:D13"/>
    <mergeCell ref="E12:G13"/>
    <mergeCell ref="B2:Q2"/>
    <mergeCell ref="B4:Q4"/>
    <mergeCell ref="B6:H6"/>
    <mergeCell ref="B7:B8"/>
    <mergeCell ref="C7:D8"/>
    <mergeCell ref="E7:G8"/>
    <mergeCell ref="H7:J8"/>
    <mergeCell ref="K7:N7"/>
    <mergeCell ref="K8:M8"/>
    <mergeCell ref="C9:D9"/>
    <mergeCell ref="E9:G9"/>
    <mergeCell ref="H9:J9"/>
    <mergeCell ref="K9:M9"/>
    <mergeCell ref="B10:B11"/>
    <mergeCell ref="C10:D11"/>
    <mergeCell ref="E10:G11"/>
    <mergeCell ref="H10:J10"/>
    <mergeCell ref="K10:M10"/>
    <mergeCell ref="H11:J11"/>
    <mergeCell ref="K11:M11"/>
    <mergeCell ref="P63:P64"/>
    <mergeCell ref="Q63:Q64"/>
    <mergeCell ref="B59:B60"/>
    <mergeCell ref="C59:C60"/>
    <mergeCell ref="D59:D60"/>
    <mergeCell ref="E59:E60"/>
    <mergeCell ref="F59:F60"/>
    <mergeCell ref="G59:G60"/>
    <mergeCell ref="H59:H60"/>
    <mergeCell ref="I59:I60"/>
    <mergeCell ref="D63:D64"/>
    <mergeCell ref="E63:E64"/>
    <mergeCell ref="F63:F64"/>
    <mergeCell ref="G63:G64"/>
    <mergeCell ref="H63:H64"/>
    <mergeCell ref="I63:I64"/>
    <mergeCell ref="J63:J64"/>
    <mergeCell ref="K63:K64"/>
    <mergeCell ref="L63:L64"/>
    <mergeCell ref="C61:C62"/>
    <mergeCell ref="D61:D62"/>
    <mergeCell ref="E61:E62"/>
    <mergeCell ref="F61:F62"/>
    <mergeCell ref="G61:G62"/>
  </mergeCells>
  <printOptions horizontalCentered="1"/>
  <pageMargins left="0.31496062992125984" right="0.11811023622047244" top="0.74803149606299213" bottom="0.15748031496062992" header="0.31496062992125984" footer="0.11811023622047244"/>
  <pageSetup paperSize="9" scale="50" fitToHeight="0" orientation="landscape" r:id="rId1"/>
  <headerFooter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c2b0bd0-d90f-479d-80ec-e7bd01e25c7f" xsi:nil="true"/>
    <lcf76f155ced4ddcb4097134ff3c332f xmlns="f74d65a0-5b29-4eac-b110-4dec9eb5e7db">
      <Terms xmlns="http://schemas.microsoft.com/office/infopath/2007/PartnerControls"/>
    </lcf76f155ced4ddcb4097134ff3c332f>
    <Tikslin_x0117_s_x0020_auditorijos xmlns="f74d65a0-5b29-4eac-b110-4dec9eb5e7db" xsi:nil="true"/>
    <_ModernAudienceTargetUserField xmlns="f74d65a0-5b29-4eac-b110-4dec9eb5e7db">
      <UserInfo>
        <DisplayName/>
        <AccountId xsi:nil="true"/>
        <AccountType/>
      </UserInfo>
    </_ModernAudienceTargetUserFiel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6BCBA7A087B334792E97417280903C7" ma:contentTypeVersion="18" ma:contentTypeDescription="Create a new document." ma:contentTypeScope="" ma:versionID="7f2ce24a8eaa17f09539b4477131d656">
  <xsd:schema xmlns:xsd="http://www.w3.org/2001/XMLSchema" xmlns:xs="http://www.w3.org/2001/XMLSchema" xmlns:p="http://schemas.microsoft.com/office/2006/metadata/properties" xmlns:ns2="f74d65a0-5b29-4eac-b110-4dec9eb5e7db" xmlns:ns3="8c2b0bd0-d90f-479d-80ec-e7bd01e25c7f" targetNamespace="http://schemas.microsoft.com/office/2006/metadata/properties" ma:root="true" ma:fieldsID="92723dae39896f27e9d83bb1e11e162b" ns2:_="" ns3:_="">
    <xsd:import namespace="f74d65a0-5b29-4eac-b110-4dec9eb5e7db"/>
    <xsd:import namespace="8c2b0bd0-d90f-479d-80ec-e7bd01e25c7f"/>
    <xsd:element name="properties">
      <xsd:complexType>
        <xsd:sequence>
          <xsd:element name="documentManagement">
            <xsd:complexType>
              <xsd:all>
                <xsd:element ref="ns2:MediaServiceMetadata" minOccurs="0"/>
                <xsd:element ref="ns2:MediaServiceFastMetadata" minOccurs="0"/>
                <xsd:element ref="ns2:Tikslin_x0117_s_x0020_auditorijos" minOccurs="0"/>
                <xsd:element ref="ns2:_ModernAudienceTargetUserField" minOccurs="0"/>
                <xsd:element ref="ns2:_ModernAudienceAadObjectIds"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4d65a0-5b29-4eac-b110-4dec9eb5e7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Tikslin_x0117_s_x0020_auditorijos" ma:index="10" nillable="true" ma:displayName="Tikslinės auditorijos" ma:internalName="Tikslin_x0117_s_x0020_auditorijos">
      <xsd:simpleType>
        <xsd:restriction base="dms:Unknown"/>
      </xsd:simpleType>
    </xsd:element>
    <xsd:element name="_ModernAudienceTargetUserField" ma:index="11" nillable="true" ma:displayName="Audienc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12" nillable="true" ma:displayName="AudienceIds" ma:list="{ef12ca35-ea0d-4790-bce8-e068f78aef73}" ma:internalName="_ModernAudienceAadObjectIds" ma:readOnly="true" ma:showField="_AadObjectIdForUser" ma:web="8c2b0bd0-d90f-479d-80ec-e7bd01e25c7f">
      <xsd:complexType>
        <xsd:complexContent>
          <xsd:extension base="dms:MultiChoiceLookup">
            <xsd:sequence>
              <xsd:element name="Value" type="dms:Lookup" maxOccurs="unbounded" minOccurs="0" nillable="true"/>
            </xsd:sequence>
          </xsd:extension>
        </xsd:complexContent>
      </xsd:complex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301e9e4-b388-4db9-9077-0cda23979b0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2b0bd0-d90f-479d-80ec-e7bd01e25c7f"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adcdc87d-e3e3-4d93-a1a2-ccc4f509042d}" ma:internalName="TaxCatchAll" ma:showField="CatchAllData" ma:web="8c2b0bd0-d90f-479d-80ec-e7bd01e25c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9B5C9C-CF0F-47D4-B8B0-85DCABA60D89}">
  <ds:schemaRefs>
    <ds:schemaRef ds:uri="http://schemas.microsoft.com/office/2006/metadata/properties"/>
    <ds:schemaRef ds:uri="http://purl.org/dc/terms/"/>
    <ds:schemaRef ds:uri="f74d65a0-5b29-4eac-b110-4dec9eb5e7db"/>
    <ds:schemaRef ds:uri="http://schemas.microsoft.com/office/2006/documentManagement/types"/>
    <ds:schemaRef ds:uri="http://schemas.microsoft.com/office/infopath/2007/PartnerControls"/>
    <ds:schemaRef ds:uri="http://purl.org/dc/elements/1.1/"/>
    <ds:schemaRef ds:uri="8c2b0bd0-d90f-479d-80ec-e7bd01e25c7f"/>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824067C-301B-4915-9471-F262D65AE1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4d65a0-5b29-4eac-b110-4dec9eb5e7db"/>
    <ds:schemaRef ds:uri="8c2b0bd0-d90f-479d-80ec-e7bd01e25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FE743D-7776-4669-A511-63CCBD5223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Darbalapiai</vt:lpstr>
      </vt:variant>
      <vt:variant>
        <vt:i4>11</vt:i4>
      </vt:variant>
      <vt:variant>
        <vt:lpstr>Įvardytieji diapazonai</vt:lpstr>
      </vt:variant>
      <vt:variant>
        <vt:i4>6</vt:i4>
      </vt:variant>
    </vt:vector>
  </HeadingPairs>
  <TitlesOfParts>
    <vt:vector size="17" baseType="lpstr">
      <vt:lpstr>II skyrius</vt:lpstr>
      <vt:lpstr>III skyrius</vt:lpstr>
      <vt:lpstr>IV skyrius I skirsnis</vt:lpstr>
      <vt:lpstr>IV skyrius II skirsnis</vt:lpstr>
      <vt:lpstr>IV skyrius III skirsnis</vt:lpstr>
      <vt:lpstr>IV skyrius IV skirsnis</vt:lpstr>
      <vt:lpstr>IV skyrius V skirsnis</vt:lpstr>
      <vt:lpstr>IV skyrius VI skirsnis</vt:lpstr>
      <vt:lpstr>IV skyrius VII skirnis</vt:lpstr>
      <vt:lpstr>IV skyrius VIII skirsnis</vt:lpstr>
      <vt:lpstr>Tuščias</vt:lpstr>
      <vt:lpstr>'II skyrius'!Print_Titles</vt:lpstr>
      <vt:lpstr>'III skyrius'!Print_Titles</vt:lpstr>
      <vt:lpstr>'IV skyrius I skirsnis'!Print_Titles</vt:lpstr>
      <vt:lpstr>'IV skyrius IV skirsnis'!Print_Titles</vt:lpstr>
      <vt:lpstr>'IV skyrius VI skirsnis'!Print_Titles</vt:lpstr>
      <vt:lpstr>'IV skyrius VII skirnis'!Print_Titles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Džesika Bernotaitė</dc:creator>
  <cp:keywords/>
  <dc:description/>
  <cp:lastModifiedBy>Inga Adomaitienė</cp:lastModifiedBy>
  <cp:revision/>
  <cp:lastPrinted>2024-05-10T07:50:10Z</cp:lastPrinted>
  <dcterms:created xsi:type="dcterms:W3CDTF">2015-06-05T18:17:20Z</dcterms:created>
  <dcterms:modified xsi:type="dcterms:W3CDTF">2024-06-12T06:22:33Z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0x010100D6BCBA7A087B334792E97417280903C7</vt:lpwstr>
  </property>
  <property fmtid="{D5CDD505-2E9C-101B-9397-08002B2CF9AE}" pid="3" name="MediaServiceImageTags">
    <vt:lpwstr/>
  </property>
</Properties>
</file>