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PD\Documents\Ataskaitos\Regiono plėtros plano įgyvendinimo ataskaita\"/>
    </mc:Choice>
  </mc:AlternateContent>
  <bookViews>
    <workbookView xWindow="0" yWindow="0" windowWidth="21600" windowHeight="9135" firstSheet="4" activeTab="4"/>
  </bookViews>
  <sheets>
    <sheet name="3 priedo 1" sheetId="16" state="hidden" r:id="rId1"/>
    <sheet name="3 priedo 2" sheetId="17" state="hidden" r:id="rId2"/>
    <sheet name="4 priedo 1" sheetId="14" state="hidden" r:id="rId3"/>
    <sheet name="4 priedo 2" sheetId="15" state="hidden" r:id="rId4"/>
    <sheet name="5 preido 1" sheetId="12" r:id="rId5"/>
    <sheet name="5 priedo 2" sheetId="13" r:id="rId6"/>
  </sheets>
  <externalReferences>
    <externalReference r:id="rId7"/>
  </externalReferences>
  <definedNames>
    <definedName name="_xlnm._FilterDatabase" localSheetId="5" hidden="1">'5 priedo 2'!$B$9:$N$122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9" i="13" l="1"/>
  <c r="A195" i="15" l="1"/>
  <c r="C195" i="15"/>
  <c r="A196" i="15"/>
  <c r="B196" i="15"/>
  <c r="C196" i="15"/>
  <c r="D196" i="15"/>
  <c r="A197" i="15"/>
  <c r="C197" i="15"/>
  <c r="A198" i="15"/>
  <c r="B198" i="15"/>
  <c r="C198" i="15"/>
  <c r="D198" i="15"/>
  <c r="A193" i="15"/>
  <c r="B193" i="15"/>
  <c r="C193" i="15"/>
  <c r="D193" i="15"/>
  <c r="A194" i="15"/>
  <c r="B194" i="15"/>
  <c r="C194" i="15"/>
  <c r="D194" i="15"/>
  <c r="A189" i="15"/>
  <c r="B189" i="15"/>
  <c r="C189" i="15"/>
  <c r="D189" i="15"/>
  <c r="A190" i="15"/>
  <c r="B190" i="15"/>
  <c r="C190" i="15"/>
  <c r="D190" i="15"/>
  <c r="A191" i="15"/>
  <c r="B191" i="15"/>
  <c r="C191" i="15"/>
  <c r="D191" i="15"/>
  <c r="A192" i="15"/>
  <c r="B192" i="15"/>
  <c r="C192" i="15"/>
  <c r="D192" i="15"/>
  <c r="A184" i="15"/>
  <c r="C184" i="15"/>
  <c r="A185" i="15"/>
  <c r="A186" i="15"/>
  <c r="C186" i="15"/>
  <c r="A187" i="15"/>
  <c r="B187" i="15"/>
  <c r="C187" i="15"/>
  <c r="D187" i="15"/>
  <c r="A188" i="15"/>
  <c r="B188" i="15"/>
  <c r="C188" i="15"/>
  <c r="D188" i="15"/>
  <c r="A182" i="15"/>
  <c r="B182" i="15"/>
  <c r="C182" i="15"/>
  <c r="A183" i="15"/>
  <c r="B183" i="15"/>
  <c r="C183" i="15"/>
  <c r="D183" i="15"/>
  <c r="A176" i="15"/>
  <c r="C176" i="15"/>
  <c r="A177" i="15"/>
  <c r="B177" i="15"/>
  <c r="C177" i="15"/>
  <c r="D177" i="15"/>
  <c r="A178" i="15"/>
  <c r="B178" i="15"/>
  <c r="C178" i="15"/>
  <c r="D178" i="15"/>
  <c r="A179" i="15"/>
  <c r="B179" i="15"/>
  <c r="C179" i="15"/>
  <c r="D179" i="15"/>
  <c r="A180" i="15"/>
  <c r="C180" i="15"/>
  <c r="A181" i="15"/>
  <c r="B181" i="15"/>
  <c r="C181" i="15"/>
  <c r="D181" i="15"/>
  <c r="A172" i="15"/>
  <c r="B172" i="15"/>
  <c r="C172" i="15"/>
  <c r="D172" i="15"/>
  <c r="A173" i="15"/>
  <c r="B173" i="15"/>
  <c r="C173" i="15"/>
  <c r="D173" i="15"/>
  <c r="A174" i="15"/>
  <c r="B174" i="15"/>
  <c r="C174" i="15"/>
  <c r="D174" i="15"/>
  <c r="A175" i="15"/>
  <c r="B175" i="15"/>
  <c r="C175" i="15"/>
  <c r="D175" i="15"/>
  <c r="A168" i="15"/>
  <c r="B168" i="15"/>
  <c r="C168" i="15"/>
  <c r="D168" i="15"/>
  <c r="A169" i="15"/>
  <c r="B169" i="15"/>
  <c r="C169" i="15"/>
  <c r="D169" i="15"/>
  <c r="A170" i="15"/>
  <c r="B170" i="15"/>
  <c r="C170" i="15"/>
  <c r="D170" i="15"/>
  <c r="A171" i="15"/>
  <c r="B171" i="15"/>
  <c r="C171" i="15"/>
  <c r="D171" i="15"/>
  <c r="A166" i="15"/>
  <c r="B166" i="15"/>
  <c r="C166" i="15"/>
  <c r="D166" i="15"/>
  <c r="A167" i="15"/>
  <c r="B167" i="15"/>
  <c r="C167" i="15"/>
  <c r="D167" i="15"/>
  <c r="A163" i="15"/>
  <c r="B163" i="15"/>
  <c r="C163" i="15"/>
  <c r="D163" i="15"/>
  <c r="A164" i="15"/>
  <c r="C164" i="15"/>
  <c r="A165" i="15"/>
  <c r="B165" i="15"/>
  <c r="C165" i="15"/>
  <c r="D165" i="15"/>
  <c r="A161" i="15"/>
  <c r="B161" i="15"/>
  <c r="C161" i="15"/>
  <c r="D161" i="15"/>
  <c r="A162" i="15"/>
  <c r="B162" i="15"/>
  <c r="C162" i="15"/>
  <c r="D162" i="15"/>
  <c r="A159" i="15"/>
  <c r="B159" i="15"/>
  <c r="C159" i="15"/>
  <c r="D159" i="15"/>
  <c r="A160" i="15"/>
  <c r="B160" i="15"/>
  <c r="C160" i="15"/>
  <c r="D160" i="15"/>
  <c r="A157" i="15"/>
  <c r="C157" i="15"/>
  <c r="A158" i="15"/>
  <c r="B158" i="15"/>
  <c r="C158" i="15"/>
  <c r="D158" i="15"/>
  <c r="A155" i="15"/>
  <c r="B155" i="15"/>
  <c r="C155" i="15"/>
  <c r="D155" i="15"/>
  <c r="A156" i="15"/>
  <c r="B156" i="15"/>
  <c r="C156" i="15"/>
  <c r="D156" i="15"/>
  <c r="A152" i="15"/>
  <c r="C152" i="15"/>
  <c r="A153" i="15"/>
  <c r="B153" i="15"/>
  <c r="C153" i="15"/>
  <c r="D153" i="15"/>
  <c r="A154" i="15"/>
  <c r="B154" i="15"/>
  <c r="C154" i="15"/>
  <c r="D154" i="15"/>
  <c r="A148" i="15"/>
  <c r="B148" i="15"/>
  <c r="C148" i="15"/>
  <c r="D148" i="15"/>
  <c r="A149" i="15"/>
  <c r="B149" i="15"/>
  <c r="C149" i="15"/>
  <c r="D149" i="15"/>
  <c r="A150" i="15"/>
  <c r="C150" i="15"/>
  <c r="A151" i="15"/>
  <c r="B151" i="15"/>
  <c r="C151" i="15"/>
  <c r="D151" i="15"/>
  <c r="A145" i="15"/>
  <c r="B145" i="15"/>
  <c r="C145" i="15"/>
  <c r="D145" i="15"/>
  <c r="A146" i="15"/>
  <c r="B146" i="15"/>
  <c r="C146" i="15"/>
  <c r="D146" i="15"/>
  <c r="A147" i="15"/>
  <c r="B147" i="15"/>
  <c r="C147" i="15"/>
  <c r="D147" i="15"/>
  <c r="A142" i="15"/>
  <c r="B142" i="15"/>
  <c r="C142" i="15"/>
  <c r="D142" i="15"/>
  <c r="A143" i="15"/>
  <c r="B143" i="15"/>
  <c r="C143" i="15"/>
  <c r="D143" i="15"/>
  <c r="A144" i="15"/>
  <c r="B144" i="15"/>
  <c r="C144" i="15"/>
  <c r="D144" i="15"/>
  <c r="A137" i="15"/>
  <c r="C137" i="15"/>
  <c r="A138" i="15"/>
  <c r="B138" i="15"/>
  <c r="A139" i="15"/>
  <c r="C139" i="15"/>
  <c r="A140" i="15"/>
  <c r="C140" i="15"/>
  <c r="A141" i="15"/>
  <c r="B141" i="15"/>
  <c r="C141" i="15"/>
  <c r="D141" i="15"/>
  <c r="A134" i="15"/>
  <c r="C134" i="15"/>
  <c r="A135" i="15"/>
  <c r="B135" i="15"/>
  <c r="C135" i="15"/>
  <c r="D135" i="15"/>
  <c r="A136" i="15"/>
  <c r="B136" i="15"/>
  <c r="C136" i="15"/>
  <c r="D136" i="15"/>
  <c r="A132" i="15"/>
  <c r="B132" i="15"/>
  <c r="C132" i="15"/>
  <c r="D132" i="15"/>
  <c r="A133" i="15"/>
  <c r="B133" i="15"/>
  <c r="C133" i="15"/>
  <c r="D133" i="15"/>
  <c r="A128" i="15"/>
  <c r="B128" i="15"/>
  <c r="C128" i="15"/>
  <c r="D128" i="15"/>
  <c r="A129" i="15"/>
  <c r="B129" i="15"/>
  <c r="C129" i="15"/>
  <c r="D129" i="15"/>
  <c r="A130" i="15"/>
  <c r="C130" i="15"/>
  <c r="A131" i="15"/>
  <c r="B131" i="15"/>
  <c r="C131" i="15"/>
  <c r="D131" i="15"/>
  <c r="A123" i="15"/>
  <c r="C123" i="15"/>
  <c r="A124" i="15"/>
  <c r="B124" i="15"/>
  <c r="C124" i="15"/>
  <c r="D124" i="15"/>
  <c r="A125" i="15"/>
  <c r="B125" i="15"/>
  <c r="C125" i="15"/>
  <c r="D125" i="15"/>
  <c r="A126" i="15"/>
  <c r="B126" i="15"/>
  <c r="C126" i="15"/>
  <c r="D126" i="15"/>
  <c r="A127" i="15"/>
  <c r="B127" i="15"/>
  <c r="C127" i="15"/>
  <c r="D127" i="15"/>
  <c r="A120" i="15"/>
  <c r="B120" i="15"/>
  <c r="C120" i="15"/>
  <c r="D120" i="15"/>
  <c r="A121" i="15"/>
  <c r="B121" i="15"/>
  <c r="C121" i="15"/>
  <c r="D121" i="15"/>
  <c r="A122" i="15"/>
  <c r="B122" i="15"/>
  <c r="C122" i="15"/>
  <c r="D122" i="15"/>
  <c r="A117" i="15"/>
  <c r="B117" i="15"/>
  <c r="C117" i="15"/>
  <c r="D117" i="15"/>
  <c r="A118" i="15"/>
  <c r="B118" i="15"/>
  <c r="C118" i="15"/>
  <c r="D118" i="15"/>
  <c r="A119" i="15"/>
  <c r="B119" i="15"/>
  <c r="C119" i="15"/>
  <c r="D119" i="15"/>
  <c r="A115" i="15"/>
  <c r="C115" i="15"/>
  <c r="A116" i="15"/>
  <c r="B116" i="15"/>
  <c r="C116" i="15"/>
  <c r="D116" i="15"/>
  <c r="A112" i="15"/>
  <c r="B112" i="15"/>
  <c r="C112" i="15"/>
  <c r="D112" i="15"/>
  <c r="A113" i="15"/>
  <c r="B113" i="15"/>
  <c r="C113" i="15"/>
  <c r="D113" i="15"/>
  <c r="A114" i="15"/>
  <c r="B114" i="15"/>
  <c r="C114" i="15"/>
  <c r="D114" i="15"/>
  <c r="A108" i="15"/>
  <c r="B108" i="15"/>
  <c r="C108" i="15"/>
  <c r="D108" i="15"/>
  <c r="A109" i="15"/>
  <c r="B109" i="15"/>
  <c r="C109" i="15"/>
  <c r="D109" i="15"/>
  <c r="A110" i="15"/>
  <c r="B110" i="15"/>
  <c r="C110" i="15"/>
  <c r="D110" i="15"/>
  <c r="A111" i="15"/>
  <c r="B111" i="15"/>
  <c r="C111" i="15"/>
  <c r="D111" i="15"/>
  <c r="A106" i="15"/>
  <c r="B106" i="15"/>
  <c r="C106" i="15"/>
  <c r="D106" i="15"/>
  <c r="A107" i="15"/>
  <c r="B107" i="15"/>
  <c r="C107" i="15"/>
  <c r="D107" i="15"/>
  <c r="A102" i="15"/>
  <c r="B102" i="15"/>
  <c r="C102" i="15"/>
  <c r="D102" i="15"/>
  <c r="A103" i="15"/>
  <c r="B103" i="15"/>
  <c r="C103" i="15"/>
  <c r="D103" i="15"/>
  <c r="A104" i="15"/>
  <c r="B104" i="15"/>
  <c r="C104" i="15"/>
  <c r="A105" i="15"/>
  <c r="B105" i="15"/>
  <c r="C105" i="15"/>
  <c r="A99" i="15"/>
  <c r="B99" i="15"/>
  <c r="C99" i="15"/>
  <c r="D99" i="15"/>
  <c r="A100" i="15"/>
  <c r="C100" i="15"/>
  <c r="A101" i="15"/>
  <c r="B101" i="15"/>
  <c r="C101" i="15"/>
  <c r="A94" i="15"/>
  <c r="B94" i="15"/>
  <c r="C94" i="15"/>
  <c r="D94" i="15"/>
  <c r="A95" i="15"/>
  <c r="B95" i="15"/>
  <c r="C95" i="15"/>
  <c r="D95" i="15"/>
  <c r="A96" i="15"/>
  <c r="B96" i="15"/>
  <c r="C96" i="15"/>
  <c r="D96" i="15"/>
  <c r="A97" i="15"/>
  <c r="B97" i="15"/>
  <c r="C97" i="15"/>
  <c r="D97" i="15"/>
  <c r="A98" i="15"/>
  <c r="B98" i="15"/>
  <c r="C98" i="15"/>
  <c r="D98" i="15"/>
  <c r="A89" i="15"/>
  <c r="B89" i="15"/>
  <c r="C89" i="15"/>
  <c r="D89" i="15"/>
  <c r="A90" i="15"/>
  <c r="B90" i="15"/>
  <c r="C90" i="15"/>
  <c r="D90" i="15"/>
  <c r="A91" i="15"/>
  <c r="B91" i="15"/>
  <c r="C91" i="15"/>
  <c r="D91" i="15"/>
  <c r="A92" i="15"/>
  <c r="B92" i="15"/>
  <c r="C92" i="15"/>
  <c r="D92" i="15"/>
  <c r="A93" i="15"/>
  <c r="B93" i="15"/>
  <c r="C93" i="15"/>
  <c r="D93" i="15"/>
  <c r="A86" i="15"/>
  <c r="B86" i="15"/>
  <c r="C86" i="15"/>
  <c r="D86" i="15"/>
  <c r="A87" i="15"/>
  <c r="B87" i="15"/>
  <c r="C87" i="15"/>
  <c r="D87" i="15"/>
  <c r="A88" i="15"/>
  <c r="B88" i="15"/>
  <c r="C88" i="15"/>
  <c r="D88" i="15"/>
  <c r="A81" i="15"/>
  <c r="C81" i="15"/>
  <c r="A82" i="15"/>
  <c r="C82" i="15"/>
  <c r="A83" i="15"/>
  <c r="C83" i="15"/>
  <c r="A84" i="15"/>
  <c r="C84" i="15"/>
  <c r="A85" i="15"/>
  <c r="B85" i="15"/>
  <c r="C85" i="15"/>
  <c r="D85" i="15"/>
  <c r="A78" i="15"/>
  <c r="B78" i="15"/>
  <c r="C78" i="15"/>
  <c r="D78" i="15"/>
  <c r="A79" i="15"/>
  <c r="C79" i="15"/>
  <c r="A80" i="15"/>
  <c r="B80" i="15"/>
  <c r="C80" i="15"/>
  <c r="D80" i="15"/>
  <c r="A76" i="15"/>
  <c r="B76" i="15"/>
  <c r="C76" i="15"/>
  <c r="D76" i="15"/>
  <c r="A77" i="15"/>
  <c r="B77" i="15"/>
  <c r="C77" i="15"/>
  <c r="D77" i="15"/>
  <c r="A74" i="15"/>
  <c r="B74" i="15"/>
  <c r="C74" i="15"/>
  <c r="D74" i="15"/>
  <c r="A75" i="15"/>
  <c r="B75" i="15"/>
  <c r="C75" i="15"/>
  <c r="D75" i="15"/>
  <c r="A72" i="15"/>
  <c r="B72" i="15"/>
  <c r="C72" i="15"/>
  <c r="D72" i="15"/>
  <c r="A73" i="15"/>
  <c r="B73" i="15"/>
  <c r="C73" i="15"/>
  <c r="D73" i="15"/>
  <c r="A70" i="15"/>
  <c r="B70" i="15"/>
  <c r="C70" i="15"/>
  <c r="D70" i="15"/>
  <c r="A71" i="15"/>
  <c r="B71" i="15"/>
  <c r="C71" i="15"/>
  <c r="D71" i="15"/>
  <c r="A67" i="15"/>
  <c r="B67" i="15"/>
  <c r="C67" i="15"/>
  <c r="D67" i="15"/>
  <c r="A68" i="15"/>
  <c r="B68" i="15"/>
  <c r="C68" i="15"/>
  <c r="D68" i="15"/>
  <c r="A69" i="15"/>
  <c r="B69" i="15"/>
  <c r="C69" i="15"/>
  <c r="D69" i="15"/>
  <c r="A65" i="15"/>
  <c r="B65" i="15"/>
  <c r="C65" i="15"/>
  <c r="D65" i="15"/>
  <c r="A66" i="15"/>
  <c r="B66" i="15"/>
  <c r="C66" i="15"/>
  <c r="D66" i="15"/>
  <c r="A63" i="15"/>
  <c r="C63" i="15"/>
  <c r="A64" i="15"/>
  <c r="B64" i="15"/>
  <c r="C64" i="15"/>
  <c r="D64" i="15"/>
  <c r="A61" i="15"/>
  <c r="B61" i="15"/>
  <c r="C61" i="15"/>
  <c r="D61" i="15"/>
  <c r="A62" i="15"/>
  <c r="B62" i="15"/>
  <c r="C62" i="15"/>
  <c r="D62" i="15"/>
  <c r="A60" i="15"/>
  <c r="B60" i="15"/>
  <c r="C60" i="15"/>
  <c r="D60" i="15"/>
  <c r="A58" i="15"/>
  <c r="B58" i="15"/>
  <c r="C58" i="15"/>
  <c r="D58" i="15"/>
  <c r="A59" i="15"/>
  <c r="B59" i="15"/>
  <c r="C59" i="15"/>
  <c r="D59" i="15"/>
  <c r="A55" i="15"/>
  <c r="B55" i="15"/>
  <c r="C55" i="15"/>
  <c r="D55" i="15"/>
  <c r="A56" i="15"/>
  <c r="C56" i="15"/>
  <c r="A57" i="15"/>
  <c r="B57" i="15"/>
  <c r="C57" i="15"/>
  <c r="D57" i="15"/>
  <c r="A53" i="15"/>
  <c r="B53" i="15"/>
  <c r="C53" i="15"/>
  <c r="D53" i="15"/>
  <c r="A54" i="15"/>
  <c r="B54" i="15"/>
  <c r="C54" i="15"/>
  <c r="D54" i="15"/>
  <c r="A51" i="15"/>
  <c r="B51" i="15"/>
  <c r="C51" i="15"/>
  <c r="D51" i="15"/>
  <c r="A52" i="15"/>
  <c r="B52" i="15"/>
  <c r="C52" i="15"/>
  <c r="D52" i="15"/>
  <c r="A47" i="15"/>
  <c r="B47" i="15"/>
  <c r="C47" i="15"/>
  <c r="D47" i="15"/>
  <c r="A48" i="15"/>
  <c r="C48" i="15"/>
  <c r="A49" i="15"/>
  <c r="C49" i="15"/>
  <c r="A50" i="15"/>
  <c r="B50" i="15"/>
  <c r="C50" i="15"/>
  <c r="D50" i="15"/>
  <c r="A44" i="15"/>
  <c r="B44" i="15"/>
  <c r="C44" i="15"/>
  <c r="D44" i="15"/>
  <c r="A45" i="15"/>
  <c r="B45" i="15"/>
  <c r="C45" i="15"/>
  <c r="D45" i="15"/>
  <c r="A46" i="15"/>
  <c r="B46" i="15"/>
  <c r="C46" i="15"/>
  <c r="D46" i="15"/>
  <c r="A42" i="15"/>
  <c r="C42" i="15"/>
  <c r="A43" i="15"/>
  <c r="B43" i="15"/>
  <c r="C43" i="15"/>
  <c r="D43" i="15"/>
  <c r="A38" i="15"/>
  <c r="B38" i="15"/>
  <c r="C38" i="15"/>
  <c r="D38" i="15"/>
  <c r="A39" i="15"/>
  <c r="B39" i="15"/>
  <c r="C39" i="15"/>
  <c r="D39" i="15"/>
  <c r="A40" i="15"/>
  <c r="B40" i="15"/>
  <c r="C40" i="15"/>
  <c r="D40" i="15"/>
  <c r="A41" i="15"/>
  <c r="B41" i="15"/>
  <c r="C41" i="15"/>
  <c r="D41" i="15"/>
  <c r="A34" i="15"/>
  <c r="C34" i="15"/>
  <c r="A35" i="15"/>
  <c r="C35" i="15"/>
  <c r="A36" i="15"/>
  <c r="B36" i="15"/>
  <c r="C36" i="15"/>
  <c r="D36" i="15"/>
  <c r="A37" i="15"/>
  <c r="B37" i="15"/>
  <c r="C37" i="15"/>
  <c r="D37" i="15"/>
  <c r="A31" i="15"/>
  <c r="B31" i="15"/>
  <c r="C31" i="15"/>
  <c r="D31" i="15"/>
  <c r="A32" i="15"/>
  <c r="B32" i="15"/>
  <c r="C32" i="15"/>
  <c r="D32" i="15"/>
  <c r="A33" i="15"/>
  <c r="B33" i="15"/>
  <c r="C33" i="15"/>
  <c r="D33" i="15"/>
  <c r="A29" i="15"/>
  <c r="B29" i="15"/>
  <c r="C29" i="15"/>
  <c r="D29" i="15"/>
  <c r="A30" i="15"/>
  <c r="B30" i="15"/>
  <c r="C30" i="15"/>
  <c r="D30" i="15"/>
  <c r="A23" i="15"/>
  <c r="B23" i="15"/>
  <c r="C23" i="15"/>
  <c r="D23" i="15"/>
  <c r="A24" i="15"/>
  <c r="B24" i="15"/>
  <c r="C24" i="15"/>
  <c r="D24" i="15"/>
  <c r="A25" i="15"/>
  <c r="B25" i="15"/>
  <c r="C25" i="15"/>
  <c r="D25" i="15"/>
  <c r="A26" i="15"/>
  <c r="B26" i="15"/>
  <c r="C26" i="15"/>
  <c r="D26" i="15"/>
  <c r="A27" i="15"/>
  <c r="C27" i="15"/>
  <c r="A28" i="15"/>
  <c r="B28" i="15"/>
  <c r="C28" i="15"/>
  <c r="D28" i="15"/>
  <c r="A20" i="15"/>
  <c r="C20" i="15"/>
  <c r="A21" i="15"/>
  <c r="B21" i="15"/>
  <c r="C21" i="15"/>
  <c r="D21" i="15"/>
  <c r="A22" i="15"/>
  <c r="B22" i="15"/>
  <c r="C22" i="15"/>
  <c r="D22" i="15"/>
  <c r="A16" i="15"/>
  <c r="B16" i="15"/>
  <c r="C16" i="15"/>
  <c r="D16" i="15"/>
  <c r="A17" i="15"/>
  <c r="B17" i="15"/>
  <c r="C17" i="15"/>
  <c r="D17" i="15"/>
  <c r="A18" i="15"/>
  <c r="B18" i="15"/>
  <c r="C18" i="15"/>
  <c r="D18" i="15"/>
  <c r="A19" i="15"/>
  <c r="B19" i="15"/>
  <c r="C19" i="15"/>
  <c r="D19" i="15"/>
  <c r="A14" i="15"/>
  <c r="B14" i="15"/>
  <c r="C14" i="15"/>
  <c r="D14" i="15"/>
  <c r="A15" i="15"/>
  <c r="B15" i="15"/>
  <c r="C15" i="15"/>
  <c r="D15" i="15"/>
  <c r="A11" i="15"/>
  <c r="C11" i="15"/>
  <c r="A12" i="15"/>
  <c r="C12" i="15"/>
  <c r="A13" i="15"/>
  <c r="B13" i="15"/>
  <c r="C13" i="15"/>
  <c r="D13" i="15"/>
  <c r="A10" i="15"/>
  <c r="B10" i="15"/>
  <c r="C10" i="15"/>
  <c r="D10" i="15"/>
  <c r="B9" i="15"/>
  <c r="C9" i="15"/>
  <c r="D9" i="15"/>
  <c r="A9" i="15"/>
  <c r="A6" i="15"/>
  <c r="C6" i="15"/>
  <c r="A7" i="15"/>
  <c r="C7" i="15"/>
  <c r="A8" i="15"/>
  <c r="C8" i="15"/>
  <c r="C5" i="15"/>
  <c r="A5" i="15"/>
  <c r="B199" i="17"/>
  <c r="D199" i="17"/>
  <c r="B200" i="17"/>
  <c r="C200" i="17"/>
  <c r="D200" i="17"/>
  <c r="B201" i="17"/>
  <c r="D201" i="17"/>
  <c r="B202" i="17"/>
  <c r="C202" i="17"/>
  <c r="D202" i="17"/>
  <c r="B196" i="17"/>
  <c r="C196" i="17"/>
  <c r="D196" i="17"/>
  <c r="B197" i="17"/>
  <c r="C197" i="17"/>
  <c r="D197" i="17"/>
  <c r="B198" i="17"/>
  <c r="C198" i="17"/>
  <c r="D198" i="17"/>
  <c r="B192" i="17"/>
  <c r="C192" i="17"/>
  <c r="D192" i="17"/>
  <c r="B193" i="17"/>
  <c r="C193" i="17"/>
  <c r="D193" i="17"/>
  <c r="B194" i="17"/>
  <c r="C194" i="17"/>
  <c r="D194" i="17"/>
  <c r="B195" i="17"/>
  <c r="C195" i="17"/>
  <c r="D195" i="17"/>
  <c r="B186" i="17"/>
  <c r="C186" i="17"/>
  <c r="D186" i="17"/>
  <c r="B187" i="17"/>
  <c r="C187" i="17"/>
  <c r="D187" i="17"/>
  <c r="B188" i="17"/>
  <c r="D188" i="17"/>
  <c r="B189" i="17"/>
  <c r="B190" i="17"/>
  <c r="D190" i="17"/>
  <c r="B191" i="17"/>
  <c r="C191" i="17"/>
  <c r="D191" i="17"/>
  <c r="B180" i="17"/>
  <c r="D180" i="17"/>
  <c r="B181" i="17"/>
  <c r="C181" i="17"/>
  <c r="D181" i="17"/>
  <c r="B182" i="17"/>
  <c r="C182" i="17"/>
  <c r="D182" i="17"/>
  <c r="B183" i="17"/>
  <c r="C183" i="17"/>
  <c r="D183" i="17"/>
  <c r="B184" i="17"/>
  <c r="D184" i="17"/>
  <c r="B185" i="17"/>
  <c r="C185" i="17"/>
  <c r="D185" i="17"/>
  <c r="B178" i="17"/>
  <c r="C178" i="17"/>
  <c r="D178" i="17"/>
  <c r="B179" i="17"/>
  <c r="C179" i="17"/>
  <c r="D179" i="17"/>
  <c r="B174" i="17"/>
  <c r="C174" i="17"/>
  <c r="D174" i="17"/>
  <c r="B175" i="17"/>
  <c r="C175" i="17"/>
  <c r="D175" i="17"/>
  <c r="B176" i="17"/>
  <c r="C176" i="17"/>
  <c r="D176" i="17"/>
  <c r="B177" i="17"/>
  <c r="C177" i="17"/>
  <c r="D177" i="17"/>
  <c r="B170" i="17"/>
  <c r="C170" i="17"/>
  <c r="D170" i="17"/>
  <c r="B171" i="17"/>
  <c r="C171" i="17"/>
  <c r="D171" i="17"/>
  <c r="B172" i="17"/>
  <c r="C172" i="17"/>
  <c r="D172" i="17"/>
  <c r="B173" i="17"/>
  <c r="C173" i="17"/>
  <c r="D173" i="17"/>
  <c r="B167" i="17"/>
  <c r="C167" i="17"/>
  <c r="D167" i="17"/>
  <c r="B168" i="17"/>
  <c r="D168" i="17"/>
  <c r="B169" i="17"/>
  <c r="C169" i="17"/>
  <c r="D169" i="17"/>
  <c r="B165" i="17"/>
  <c r="C165" i="17"/>
  <c r="D165" i="17"/>
  <c r="B166" i="17"/>
  <c r="C166" i="17"/>
  <c r="D166" i="17"/>
  <c r="B163" i="17"/>
  <c r="C163" i="17"/>
  <c r="D163" i="17"/>
  <c r="B164" i="17"/>
  <c r="C164" i="17"/>
  <c r="D164" i="17"/>
  <c r="B161" i="17"/>
  <c r="D161" i="17"/>
  <c r="B162" i="17"/>
  <c r="C162" i="17"/>
  <c r="D162" i="17"/>
  <c r="B156" i="17"/>
  <c r="D156" i="17"/>
  <c r="B157" i="17"/>
  <c r="C157" i="17"/>
  <c r="D157" i="17"/>
  <c r="B158" i="17"/>
  <c r="C158" i="17"/>
  <c r="D158" i="17"/>
  <c r="B159" i="17"/>
  <c r="C159" i="17"/>
  <c r="D159" i="17"/>
  <c r="B160" i="17"/>
  <c r="C160" i="17"/>
  <c r="D160" i="17"/>
  <c r="B151" i="17"/>
  <c r="C151" i="17"/>
  <c r="D151" i="17"/>
  <c r="B152" i="17"/>
  <c r="C152" i="17"/>
  <c r="D152" i="17"/>
  <c r="B153" i="17"/>
  <c r="C153" i="17"/>
  <c r="D153" i="17"/>
  <c r="B154" i="17"/>
  <c r="D154" i="17"/>
  <c r="B155" i="17"/>
  <c r="C155" i="17"/>
  <c r="D155" i="17"/>
  <c r="B146" i="17"/>
  <c r="C146" i="17"/>
  <c r="D146" i="17"/>
  <c r="B147" i="17"/>
  <c r="C147" i="17"/>
  <c r="D147" i="17"/>
  <c r="B148" i="17"/>
  <c r="C148" i="17"/>
  <c r="D148" i="17"/>
  <c r="B149" i="17"/>
  <c r="C149" i="17"/>
  <c r="D149" i="17"/>
  <c r="B150" i="17"/>
  <c r="C150" i="17"/>
  <c r="D150" i="17"/>
  <c r="B143" i="17"/>
  <c r="D143" i="17"/>
  <c r="B144" i="17"/>
  <c r="D144" i="17"/>
  <c r="B145" i="17"/>
  <c r="C145" i="17"/>
  <c r="D145" i="17"/>
  <c r="B141" i="17"/>
  <c r="D141" i="17"/>
  <c r="B142" i="17"/>
  <c r="C142" i="17"/>
  <c r="D142" i="17"/>
  <c r="B138" i="17"/>
  <c r="D138" i="17"/>
  <c r="B139" i="17"/>
  <c r="C139" i="17"/>
  <c r="D139" i="17"/>
  <c r="B140" i="17"/>
  <c r="C140" i="17"/>
  <c r="D140" i="17"/>
  <c r="B136" i="17"/>
  <c r="C136" i="17"/>
  <c r="D136" i="17"/>
  <c r="B137" i="17"/>
  <c r="C137" i="17"/>
  <c r="D137" i="17"/>
  <c r="B134" i="17"/>
  <c r="D134" i="17"/>
  <c r="B135" i="17"/>
  <c r="C135" i="17"/>
  <c r="D135" i="17"/>
  <c r="B129" i="17"/>
  <c r="C129" i="17"/>
  <c r="D129" i="17"/>
  <c r="B130" i="17"/>
  <c r="C130" i="17"/>
  <c r="D130" i="17"/>
  <c r="B131" i="17"/>
  <c r="C131" i="17"/>
  <c r="D131" i="17"/>
  <c r="B132" i="17"/>
  <c r="C132" i="17"/>
  <c r="D132" i="17"/>
  <c r="B133" i="17"/>
  <c r="C133" i="17"/>
  <c r="D133" i="17"/>
  <c r="B127" i="17"/>
  <c r="D127" i="17"/>
  <c r="B128" i="17"/>
  <c r="C128" i="17"/>
  <c r="D128" i="17"/>
  <c r="B121" i="17"/>
  <c r="C121" i="17"/>
  <c r="D121" i="17"/>
  <c r="B122" i="17"/>
  <c r="C122" i="17"/>
  <c r="D122" i="17"/>
  <c r="B123" i="17"/>
  <c r="C123" i="17"/>
  <c r="D123" i="17"/>
  <c r="B124" i="17"/>
  <c r="C124" i="17"/>
  <c r="D124" i="17"/>
  <c r="B125" i="17"/>
  <c r="C125" i="17"/>
  <c r="D125" i="17"/>
  <c r="B126" i="17"/>
  <c r="C126" i="17"/>
  <c r="D126" i="17"/>
  <c r="B119" i="17"/>
  <c r="D119" i="17"/>
  <c r="B120" i="17"/>
  <c r="C120" i="17"/>
  <c r="D120" i="17"/>
  <c r="B107" i="17"/>
  <c r="C107" i="17"/>
  <c r="D107" i="17"/>
  <c r="B108" i="17"/>
  <c r="C108" i="17"/>
  <c r="D108" i="17"/>
  <c r="B109" i="17"/>
  <c r="C109" i="17"/>
  <c r="D109" i="17"/>
  <c r="B110" i="17"/>
  <c r="C110" i="17"/>
  <c r="D110" i="17"/>
  <c r="B111" i="17"/>
  <c r="C111" i="17"/>
  <c r="D111" i="17"/>
  <c r="B112" i="17"/>
  <c r="C112" i="17"/>
  <c r="D112" i="17"/>
  <c r="B113" i="17"/>
  <c r="C113" i="17"/>
  <c r="D113" i="17"/>
  <c r="B114" i="17"/>
  <c r="C114" i="17"/>
  <c r="D114" i="17"/>
  <c r="B115" i="17"/>
  <c r="C115" i="17"/>
  <c r="D115" i="17"/>
  <c r="B116" i="17"/>
  <c r="C116" i="17"/>
  <c r="D116" i="17"/>
  <c r="B117" i="17"/>
  <c r="C117" i="17"/>
  <c r="D117" i="17"/>
  <c r="B118" i="17"/>
  <c r="C118" i="17"/>
  <c r="D118" i="17"/>
  <c r="B106" i="17"/>
  <c r="C106" i="17"/>
  <c r="D106" i="17"/>
  <c r="B104" i="17"/>
  <c r="D104" i="17"/>
  <c r="B105" i="17"/>
  <c r="C105" i="17"/>
  <c r="D105" i="17"/>
  <c r="B101" i="17"/>
  <c r="C101" i="17"/>
  <c r="D101" i="17"/>
  <c r="B102" i="17"/>
  <c r="C102" i="17"/>
  <c r="D102" i="17"/>
  <c r="B103" i="17"/>
  <c r="C103" i="17"/>
  <c r="D103" i="17"/>
  <c r="B97" i="17"/>
  <c r="C97" i="17"/>
  <c r="D97" i="17"/>
  <c r="B98" i="17"/>
  <c r="C98" i="17"/>
  <c r="D98" i="17"/>
  <c r="B99" i="17"/>
  <c r="C99" i="17"/>
  <c r="D99" i="17"/>
  <c r="B100" i="17"/>
  <c r="C100" i="17"/>
  <c r="D100" i="17"/>
  <c r="B90" i="17"/>
  <c r="C90" i="17"/>
  <c r="D90" i="17"/>
  <c r="B91" i="17"/>
  <c r="C91" i="17"/>
  <c r="D91" i="17"/>
  <c r="B92" i="17"/>
  <c r="C92" i="17"/>
  <c r="D92" i="17"/>
  <c r="B93" i="17"/>
  <c r="C93" i="17"/>
  <c r="D93" i="17"/>
  <c r="B94" i="17"/>
  <c r="C94" i="17"/>
  <c r="D94" i="17"/>
  <c r="B95" i="17"/>
  <c r="C95" i="17"/>
  <c r="D95" i="17"/>
  <c r="B96" i="17"/>
  <c r="C96" i="17"/>
  <c r="D96" i="17"/>
  <c r="B85" i="17"/>
  <c r="D85" i="17"/>
  <c r="B86" i="17"/>
  <c r="D86" i="17"/>
  <c r="B87" i="17"/>
  <c r="D87" i="17"/>
  <c r="B88" i="17"/>
  <c r="D88" i="17"/>
  <c r="B89" i="17"/>
  <c r="C89" i="17"/>
  <c r="D89" i="17"/>
  <c r="B83" i="17"/>
  <c r="D83" i="17"/>
  <c r="B84" i="17"/>
  <c r="C84" i="17"/>
  <c r="D84" i="17"/>
  <c r="B76" i="17"/>
  <c r="C76" i="17"/>
  <c r="D76" i="17"/>
  <c r="B77" i="17"/>
  <c r="C77" i="17"/>
  <c r="D77" i="17"/>
  <c r="B78" i="17"/>
  <c r="C78" i="17"/>
  <c r="D78" i="17"/>
  <c r="B79" i="17"/>
  <c r="C79" i="17"/>
  <c r="D79" i="17"/>
  <c r="B80" i="17"/>
  <c r="C80" i="17"/>
  <c r="D80" i="17"/>
  <c r="B81" i="17"/>
  <c r="C81" i="17"/>
  <c r="D81" i="17"/>
  <c r="B82" i="17"/>
  <c r="C82" i="17"/>
  <c r="D82" i="17"/>
  <c r="B72" i="17"/>
  <c r="C72" i="17"/>
  <c r="D72" i="17"/>
  <c r="B73" i="17"/>
  <c r="C73" i="17"/>
  <c r="D73" i="17"/>
  <c r="B74" i="17"/>
  <c r="C74" i="17"/>
  <c r="D74" i="17"/>
  <c r="B75" i="17"/>
  <c r="C75" i="17"/>
  <c r="D75" i="17"/>
  <c r="B69" i="17"/>
  <c r="C69" i="17"/>
  <c r="D69" i="17"/>
  <c r="B70" i="17"/>
  <c r="C70" i="17"/>
  <c r="D70" i="17"/>
  <c r="B71" i="17"/>
  <c r="C71" i="17"/>
  <c r="D71" i="17"/>
  <c r="B67" i="17"/>
  <c r="D67" i="17"/>
  <c r="B68" i="17"/>
  <c r="C68" i="17"/>
  <c r="D68" i="17"/>
  <c r="B65" i="17"/>
  <c r="C65" i="17"/>
  <c r="D65" i="17"/>
  <c r="B66" i="17"/>
  <c r="C66" i="17"/>
  <c r="D66" i="17"/>
  <c r="B62" i="17"/>
  <c r="C62" i="17"/>
  <c r="D62" i="17"/>
  <c r="B63" i="17"/>
  <c r="C63" i="17"/>
  <c r="D63" i="17"/>
  <c r="B64" i="17"/>
  <c r="C64" i="17"/>
  <c r="D64" i="17"/>
  <c r="B60" i="17"/>
  <c r="D60" i="17"/>
  <c r="B61" i="17"/>
  <c r="C61" i="17"/>
  <c r="D61" i="17"/>
  <c r="B58" i="17"/>
  <c r="C58" i="17"/>
  <c r="D58" i="17"/>
  <c r="B59" i="17"/>
  <c r="C59" i="17"/>
  <c r="D59" i="17"/>
  <c r="B55" i="17"/>
  <c r="C55" i="17"/>
  <c r="D55" i="17"/>
  <c r="B56" i="17"/>
  <c r="C56" i="17"/>
  <c r="D56" i="17"/>
  <c r="B57" i="17"/>
  <c r="C57" i="17"/>
  <c r="D57" i="17"/>
  <c r="B52" i="17"/>
  <c r="D52" i="17"/>
  <c r="B53" i="17"/>
  <c r="D53" i="17"/>
  <c r="B54" i="17"/>
  <c r="C54" i="17"/>
  <c r="D54" i="17"/>
  <c r="B48" i="17"/>
  <c r="C48" i="17"/>
  <c r="D48" i="17"/>
  <c r="B49" i="17"/>
  <c r="C49" i="17"/>
  <c r="D49" i="17"/>
  <c r="B50" i="17"/>
  <c r="C50" i="17"/>
  <c r="D50" i="17"/>
  <c r="B51" i="17"/>
  <c r="C51" i="17"/>
  <c r="D51" i="17"/>
  <c r="B46" i="17"/>
  <c r="D46" i="17"/>
  <c r="B47" i="17"/>
  <c r="C47" i="17"/>
  <c r="D47" i="17"/>
  <c r="B41" i="17"/>
  <c r="C41" i="17"/>
  <c r="D41" i="17"/>
  <c r="B42" i="17"/>
  <c r="C42" i="17"/>
  <c r="D42" i="17"/>
  <c r="B43" i="17"/>
  <c r="C43" i="17"/>
  <c r="D43" i="17"/>
  <c r="B44" i="17"/>
  <c r="C44" i="17"/>
  <c r="D44" i="17"/>
  <c r="B45" i="17"/>
  <c r="C45" i="17"/>
  <c r="D45" i="17"/>
  <c r="B38" i="17"/>
  <c r="D38" i="17"/>
  <c r="B39" i="17"/>
  <c r="D39" i="17"/>
  <c r="B40" i="17"/>
  <c r="C40" i="17"/>
  <c r="D40" i="17"/>
  <c r="B36" i="17"/>
  <c r="C36" i="17"/>
  <c r="D36" i="17"/>
  <c r="B37" i="17"/>
  <c r="C37" i="17"/>
  <c r="D37" i="17"/>
  <c r="B34" i="17"/>
  <c r="C34" i="17"/>
  <c r="D34" i="17"/>
  <c r="B35" i="17"/>
  <c r="C35" i="17"/>
  <c r="D35" i="17"/>
  <c r="B33" i="17"/>
  <c r="C33" i="17"/>
  <c r="D33" i="17"/>
  <c r="B31" i="17"/>
  <c r="D31" i="17"/>
  <c r="B32" i="17"/>
  <c r="C32" i="17"/>
  <c r="D32" i="17"/>
  <c r="B26" i="17"/>
  <c r="C26" i="17"/>
  <c r="D26" i="17"/>
  <c r="B27" i="17"/>
  <c r="C27" i="17"/>
  <c r="D27" i="17"/>
  <c r="B28" i="17"/>
  <c r="C28" i="17"/>
  <c r="D28" i="17"/>
  <c r="B29" i="17"/>
  <c r="C29" i="17"/>
  <c r="D29" i="17"/>
  <c r="B30" i="17"/>
  <c r="C30" i="17"/>
  <c r="D30" i="17"/>
  <c r="B24" i="17"/>
  <c r="D24" i="17"/>
  <c r="B25" i="17"/>
  <c r="C25" i="17"/>
  <c r="D25" i="17"/>
  <c r="B23" i="17"/>
  <c r="C23" i="17"/>
  <c r="D23" i="17"/>
  <c r="B20" i="17"/>
  <c r="C20" i="17"/>
  <c r="D20" i="17"/>
  <c r="B21" i="17"/>
  <c r="C21" i="17"/>
  <c r="D21" i="17"/>
  <c r="B22" i="17"/>
  <c r="C22" i="17"/>
  <c r="D22" i="17"/>
  <c r="B17" i="17"/>
  <c r="C17" i="17"/>
  <c r="D17" i="17"/>
  <c r="B18" i="17"/>
  <c r="C18" i="17"/>
  <c r="D18" i="17"/>
  <c r="B19" i="17"/>
  <c r="C19" i="17"/>
  <c r="D19" i="17"/>
  <c r="B15" i="17"/>
  <c r="D15" i="17"/>
  <c r="B16" i="17"/>
  <c r="D16" i="17"/>
  <c r="B14" i="17"/>
  <c r="C14" i="17"/>
  <c r="D14" i="17"/>
  <c r="B13" i="17"/>
  <c r="C13" i="17"/>
  <c r="D13" i="17"/>
  <c r="B10" i="17"/>
  <c r="D10" i="17"/>
  <c r="B11" i="17"/>
  <c r="D11" i="17"/>
  <c r="D12" i="17"/>
  <c r="D9" i="17"/>
  <c r="B9" i="17"/>
  <c r="H202" i="14" l="1"/>
  <c r="I202" i="14"/>
  <c r="J202" i="14"/>
  <c r="K202" i="14"/>
  <c r="I201" i="14"/>
  <c r="I118" i="13" s="1"/>
  <c r="J201" i="14"/>
  <c r="K201" i="14"/>
  <c r="H201" i="14"/>
  <c r="H200" i="14"/>
  <c r="I200" i="14"/>
  <c r="J200" i="14"/>
  <c r="K200" i="14"/>
  <c r="I199" i="14"/>
  <c r="J199" i="14"/>
  <c r="K199" i="14"/>
  <c r="H199" i="14"/>
  <c r="I116" i="13"/>
  <c r="J116" i="13"/>
  <c r="H192" i="14"/>
  <c r="I192" i="14"/>
  <c r="J192" i="14"/>
  <c r="K192" i="14"/>
  <c r="H193" i="14"/>
  <c r="I193" i="14"/>
  <c r="J193" i="14"/>
  <c r="K193" i="14"/>
  <c r="H194" i="14"/>
  <c r="I194" i="14"/>
  <c r="J194" i="14"/>
  <c r="K194" i="14"/>
  <c r="H195" i="14"/>
  <c r="I195" i="14"/>
  <c r="J195" i="14"/>
  <c r="K195" i="14"/>
  <c r="H196" i="14"/>
  <c r="I196" i="14"/>
  <c r="J196" i="14"/>
  <c r="K196" i="14"/>
  <c r="H197" i="14"/>
  <c r="I197" i="14"/>
  <c r="J197" i="14"/>
  <c r="K197" i="14"/>
  <c r="H198" i="14"/>
  <c r="I198" i="14"/>
  <c r="J198" i="14"/>
  <c r="K198" i="14"/>
  <c r="H191" i="14"/>
  <c r="I191" i="14"/>
  <c r="J191" i="14"/>
  <c r="K191" i="14"/>
  <c r="I190" i="14"/>
  <c r="J190" i="14"/>
  <c r="K190" i="14"/>
  <c r="J113" i="13" s="1"/>
  <c r="H190" i="14"/>
  <c r="K188" i="14"/>
  <c r="J188" i="14"/>
  <c r="I188" i="14"/>
  <c r="I112" i="13" s="1"/>
  <c r="H188" i="14"/>
  <c r="H186" i="14"/>
  <c r="I186" i="14"/>
  <c r="J186" i="14"/>
  <c r="K186" i="14"/>
  <c r="H187" i="14"/>
  <c r="I187" i="14"/>
  <c r="J187" i="14"/>
  <c r="K187" i="14"/>
  <c r="C187" i="14"/>
  <c r="D187" i="14"/>
  <c r="C186" i="14"/>
  <c r="D186" i="14"/>
  <c r="D185" i="14"/>
  <c r="C185" i="14"/>
  <c r="H185" i="14"/>
  <c r="I185" i="14"/>
  <c r="J185" i="14"/>
  <c r="K185" i="14"/>
  <c r="I184" i="14"/>
  <c r="I110" i="13" s="1"/>
  <c r="J184" i="14"/>
  <c r="K184" i="14"/>
  <c r="H184" i="14"/>
  <c r="J110" i="13"/>
  <c r="H181" i="14"/>
  <c r="I181" i="14"/>
  <c r="J181" i="14"/>
  <c r="K181" i="14"/>
  <c r="H182" i="14"/>
  <c r="I182" i="14"/>
  <c r="J182" i="14"/>
  <c r="K182" i="14"/>
  <c r="H183" i="14"/>
  <c r="I183" i="14"/>
  <c r="J183" i="14"/>
  <c r="K183" i="14"/>
  <c r="H180" i="14"/>
  <c r="I180" i="14"/>
  <c r="J180" i="14"/>
  <c r="K180" i="14"/>
  <c r="J106" i="13" s="1"/>
  <c r="H171" i="14"/>
  <c r="I171" i="14"/>
  <c r="J171" i="14"/>
  <c r="K171" i="14"/>
  <c r="H172" i="14"/>
  <c r="I172" i="14"/>
  <c r="J172" i="14"/>
  <c r="K172" i="14"/>
  <c r="H173" i="14"/>
  <c r="I173" i="14"/>
  <c r="J173" i="14"/>
  <c r="K173" i="14"/>
  <c r="H174" i="14"/>
  <c r="I174" i="14"/>
  <c r="J174" i="14"/>
  <c r="K174" i="14"/>
  <c r="H175" i="14"/>
  <c r="I175" i="14"/>
  <c r="J175" i="14"/>
  <c r="K175" i="14"/>
  <c r="H176" i="14"/>
  <c r="I176" i="14"/>
  <c r="J176" i="14"/>
  <c r="K176" i="14"/>
  <c r="H177" i="14"/>
  <c r="I177" i="14"/>
  <c r="J177" i="14"/>
  <c r="K177" i="14"/>
  <c r="H178" i="14"/>
  <c r="I178" i="14"/>
  <c r="J178" i="14"/>
  <c r="K178" i="14"/>
  <c r="H179" i="14"/>
  <c r="I179" i="14"/>
  <c r="J179" i="14"/>
  <c r="K179" i="14"/>
  <c r="H170" i="14"/>
  <c r="I170" i="14"/>
  <c r="J170" i="14"/>
  <c r="K170" i="14"/>
  <c r="H169" i="14"/>
  <c r="I169" i="14"/>
  <c r="J169" i="14"/>
  <c r="K169" i="14"/>
  <c r="H168" i="14"/>
  <c r="I168" i="14"/>
  <c r="J168" i="14"/>
  <c r="K168" i="14"/>
  <c r="H163" i="14"/>
  <c r="I163" i="14"/>
  <c r="J163" i="14"/>
  <c r="K163" i="14"/>
  <c r="H164" i="14"/>
  <c r="I164" i="14"/>
  <c r="J164" i="14"/>
  <c r="K164" i="14"/>
  <c r="H165" i="14"/>
  <c r="I165" i="14"/>
  <c r="J165" i="14"/>
  <c r="K165" i="14"/>
  <c r="H166" i="14"/>
  <c r="I166" i="14"/>
  <c r="J166" i="14"/>
  <c r="K166" i="14"/>
  <c r="H167" i="14"/>
  <c r="I167" i="14"/>
  <c r="J167" i="14"/>
  <c r="K167" i="14"/>
  <c r="H162" i="14"/>
  <c r="I162" i="14"/>
  <c r="J162" i="14"/>
  <c r="K162" i="14"/>
  <c r="I161" i="14"/>
  <c r="J161" i="14"/>
  <c r="K161" i="14"/>
  <c r="H161" i="14"/>
  <c r="G91" i="13"/>
  <c r="D91" i="13"/>
  <c r="G156" i="15"/>
  <c r="E91" i="13" s="1"/>
  <c r="H156" i="15"/>
  <c r="F91" i="13" s="1"/>
  <c r="F156" i="15"/>
  <c r="H160" i="14"/>
  <c r="I160" i="14"/>
  <c r="J160" i="14"/>
  <c r="K160" i="14"/>
  <c r="D160" i="14"/>
  <c r="E160" i="14"/>
  <c r="C160" i="14"/>
  <c r="H158" i="14"/>
  <c r="I158" i="14"/>
  <c r="J158" i="14"/>
  <c r="K158" i="14"/>
  <c r="H159" i="14"/>
  <c r="I159" i="14"/>
  <c r="J159" i="14"/>
  <c r="K159" i="14"/>
  <c r="H157" i="14"/>
  <c r="I157" i="14"/>
  <c r="J157" i="14"/>
  <c r="K157" i="14"/>
  <c r="H155" i="14"/>
  <c r="I155" i="14"/>
  <c r="J155" i="14"/>
  <c r="K155" i="14"/>
  <c r="H156" i="14"/>
  <c r="I156" i="14"/>
  <c r="J156" i="14"/>
  <c r="K156" i="14"/>
  <c r="H154" i="14"/>
  <c r="I154" i="14"/>
  <c r="J154" i="14"/>
  <c r="K154" i="14"/>
  <c r="H146" i="14"/>
  <c r="I146" i="14"/>
  <c r="J146" i="14"/>
  <c r="K146" i="14"/>
  <c r="H147" i="14"/>
  <c r="I147" i="14"/>
  <c r="J147" i="14"/>
  <c r="K147" i="14"/>
  <c r="H148" i="14"/>
  <c r="I148" i="14"/>
  <c r="J148" i="14"/>
  <c r="K148" i="14"/>
  <c r="H149" i="14"/>
  <c r="I149" i="14"/>
  <c r="J149" i="14"/>
  <c r="K149" i="14"/>
  <c r="H150" i="14"/>
  <c r="I150" i="14"/>
  <c r="J150" i="14"/>
  <c r="K150" i="14"/>
  <c r="H151" i="14"/>
  <c r="I151" i="14"/>
  <c r="J151" i="14"/>
  <c r="K151" i="14"/>
  <c r="H152" i="14"/>
  <c r="I152" i="14"/>
  <c r="J152" i="14"/>
  <c r="K152" i="14"/>
  <c r="H153" i="14"/>
  <c r="I153" i="14"/>
  <c r="J153" i="14"/>
  <c r="K153" i="14"/>
  <c r="H145" i="14"/>
  <c r="I145" i="14"/>
  <c r="J145" i="14"/>
  <c r="K145" i="14"/>
  <c r="I144" i="14"/>
  <c r="J144" i="14"/>
  <c r="K144" i="14"/>
  <c r="H144" i="14"/>
  <c r="H139" i="14"/>
  <c r="I139" i="14"/>
  <c r="J139" i="14"/>
  <c r="K139" i="14"/>
  <c r="H140" i="14"/>
  <c r="I140" i="14"/>
  <c r="J140" i="14"/>
  <c r="K140" i="14"/>
  <c r="H138" i="14"/>
  <c r="I138" i="14"/>
  <c r="J138" i="14"/>
  <c r="K138" i="14"/>
  <c r="H136" i="14"/>
  <c r="I136" i="14"/>
  <c r="J136" i="14"/>
  <c r="K136" i="14"/>
  <c r="H137" i="14"/>
  <c r="I137" i="14"/>
  <c r="J137" i="14"/>
  <c r="K137" i="14"/>
  <c r="H135" i="14"/>
  <c r="I135" i="14"/>
  <c r="J135" i="14"/>
  <c r="K135" i="14"/>
  <c r="I134" i="14"/>
  <c r="J134" i="14"/>
  <c r="K134" i="14"/>
  <c r="H134" i="14"/>
  <c r="H129" i="14"/>
  <c r="I129" i="14"/>
  <c r="J129" i="14"/>
  <c r="K129" i="14"/>
  <c r="H130" i="14"/>
  <c r="I130" i="14"/>
  <c r="J130" i="14"/>
  <c r="K130" i="14"/>
  <c r="H131" i="14"/>
  <c r="I131" i="14"/>
  <c r="J131" i="14"/>
  <c r="K131" i="14"/>
  <c r="H132" i="14"/>
  <c r="I132" i="14"/>
  <c r="J132" i="14"/>
  <c r="K132" i="14"/>
  <c r="H133" i="14"/>
  <c r="I133" i="14"/>
  <c r="J133" i="14"/>
  <c r="K133" i="14"/>
  <c r="H128" i="14"/>
  <c r="I128" i="14"/>
  <c r="J128" i="14"/>
  <c r="K128" i="14"/>
  <c r="I127" i="14"/>
  <c r="J127" i="14"/>
  <c r="K127" i="14"/>
  <c r="H127" i="14"/>
  <c r="H121" i="14"/>
  <c r="I121" i="14"/>
  <c r="J121" i="14"/>
  <c r="K121" i="14"/>
  <c r="H122" i="14"/>
  <c r="I122" i="14"/>
  <c r="J122" i="14"/>
  <c r="K122" i="14"/>
  <c r="H123" i="14"/>
  <c r="I123" i="14"/>
  <c r="J123" i="14"/>
  <c r="K123" i="14"/>
  <c r="H124" i="14"/>
  <c r="I124" i="14"/>
  <c r="J124" i="14"/>
  <c r="K124" i="14"/>
  <c r="H125" i="14"/>
  <c r="I125" i="14"/>
  <c r="J125" i="14"/>
  <c r="K125" i="14"/>
  <c r="H126" i="14"/>
  <c r="I126" i="14"/>
  <c r="J126" i="14"/>
  <c r="K126" i="14"/>
  <c r="H120" i="14"/>
  <c r="I120" i="14"/>
  <c r="J120" i="14"/>
  <c r="K120" i="14"/>
  <c r="I119" i="14"/>
  <c r="J119" i="14"/>
  <c r="K119" i="14"/>
  <c r="H119" i="14"/>
  <c r="H111" i="14"/>
  <c r="I111" i="14"/>
  <c r="J111" i="14"/>
  <c r="K111" i="14"/>
  <c r="H112" i="14"/>
  <c r="I112" i="14"/>
  <c r="J112" i="14"/>
  <c r="K112" i="14"/>
  <c r="H113" i="14"/>
  <c r="I113" i="14"/>
  <c r="J113" i="14"/>
  <c r="K113" i="14"/>
  <c r="H114" i="14"/>
  <c r="I114" i="14"/>
  <c r="J114" i="14"/>
  <c r="K114" i="14"/>
  <c r="H115" i="14"/>
  <c r="I115" i="14"/>
  <c r="J115" i="14"/>
  <c r="K115" i="14"/>
  <c r="H116" i="14"/>
  <c r="I116" i="14"/>
  <c r="J116" i="14"/>
  <c r="K116" i="14"/>
  <c r="H117" i="14"/>
  <c r="I117" i="14"/>
  <c r="J117" i="14"/>
  <c r="K117" i="14"/>
  <c r="H118" i="14"/>
  <c r="I118" i="14"/>
  <c r="J118" i="14"/>
  <c r="K118" i="14"/>
  <c r="H110" i="14"/>
  <c r="I110" i="14"/>
  <c r="J110" i="14"/>
  <c r="K110" i="14"/>
  <c r="H107" i="14"/>
  <c r="I107" i="14"/>
  <c r="J107" i="14"/>
  <c r="K107" i="14"/>
  <c r="H106" i="14"/>
  <c r="I106" i="14"/>
  <c r="J106" i="14"/>
  <c r="K106" i="14"/>
  <c r="I104" i="14"/>
  <c r="J104" i="14"/>
  <c r="K104" i="14"/>
  <c r="H104" i="14"/>
  <c r="H90" i="14"/>
  <c r="I90" i="14"/>
  <c r="J90" i="14"/>
  <c r="K90" i="14"/>
  <c r="H91" i="14"/>
  <c r="I91" i="14"/>
  <c r="J91" i="14"/>
  <c r="K91" i="14"/>
  <c r="H92" i="14"/>
  <c r="I92" i="14"/>
  <c r="J92" i="14"/>
  <c r="K92" i="14"/>
  <c r="H93" i="14"/>
  <c r="I93" i="14"/>
  <c r="J93" i="14"/>
  <c r="K93" i="14"/>
  <c r="H94" i="14"/>
  <c r="I94" i="14"/>
  <c r="J94" i="14"/>
  <c r="K94" i="14"/>
  <c r="H95" i="14"/>
  <c r="I95" i="14"/>
  <c r="J95" i="14"/>
  <c r="K95" i="14"/>
  <c r="H96" i="14"/>
  <c r="I96" i="14"/>
  <c r="J96" i="14"/>
  <c r="K96" i="14"/>
  <c r="H97" i="14"/>
  <c r="I97" i="14"/>
  <c r="J97" i="14"/>
  <c r="K97" i="14"/>
  <c r="H98" i="14"/>
  <c r="I98" i="14"/>
  <c r="J98" i="14"/>
  <c r="K98" i="14"/>
  <c r="H99" i="14"/>
  <c r="I99" i="14"/>
  <c r="J99" i="14"/>
  <c r="K99" i="14"/>
  <c r="H100" i="14"/>
  <c r="I100" i="14"/>
  <c r="J100" i="14"/>
  <c r="K100" i="14"/>
  <c r="H101" i="14"/>
  <c r="I101" i="14"/>
  <c r="J101" i="14"/>
  <c r="K101" i="14"/>
  <c r="H102" i="14"/>
  <c r="I102" i="14"/>
  <c r="J102" i="14"/>
  <c r="K102" i="14"/>
  <c r="H103" i="14"/>
  <c r="I103" i="14"/>
  <c r="J103" i="14"/>
  <c r="K103" i="14"/>
  <c r="H89" i="14"/>
  <c r="I89" i="14"/>
  <c r="J89" i="14"/>
  <c r="K89" i="14"/>
  <c r="I88" i="14"/>
  <c r="J88" i="14"/>
  <c r="K88" i="14"/>
  <c r="H88" i="14"/>
  <c r="H84" i="14"/>
  <c r="I84" i="14"/>
  <c r="J84" i="14"/>
  <c r="K84" i="14"/>
  <c r="I83" i="14"/>
  <c r="J83" i="14"/>
  <c r="K83" i="14"/>
  <c r="H83" i="14"/>
  <c r="H69" i="14"/>
  <c r="I69" i="14"/>
  <c r="J69" i="14"/>
  <c r="K69" i="14"/>
  <c r="H70" i="14"/>
  <c r="I70" i="14"/>
  <c r="J70" i="14"/>
  <c r="K70" i="14"/>
  <c r="H71" i="14"/>
  <c r="I71" i="14"/>
  <c r="J71" i="14"/>
  <c r="K71" i="14"/>
  <c r="H72" i="14"/>
  <c r="I72" i="14"/>
  <c r="J72" i="14"/>
  <c r="K72" i="14"/>
  <c r="H73" i="14"/>
  <c r="I73" i="14"/>
  <c r="J73" i="14"/>
  <c r="K73" i="14"/>
  <c r="H74" i="14"/>
  <c r="I74" i="14"/>
  <c r="J74" i="14"/>
  <c r="K74" i="14"/>
  <c r="H75" i="14"/>
  <c r="I75" i="14"/>
  <c r="J75" i="14"/>
  <c r="K75" i="14"/>
  <c r="H76" i="14"/>
  <c r="I76" i="14"/>
  <c r="J76" i="14"/>
  <c r="K76" i="14"/>
  <c r="H77" i="14"/>
  <c r="I77" i="14"/>
  <c r="J77" i="14"/>
  <c r="K77" i="14"/>
  <c r="H78" i="14"/>
  <c r="I78" i="14"/>
  <c r="J78" i="14"/>
  <c r="K78" i="14"/>
  <c r="H79" i="14"/>
  <c r="I79" i="14"/>
  <c r="J79" i="14"/>
  <c r="K79" i="14"/>
  <c r="H80" i="14"/>
  <c r="I80" i="14"/>
  <c r="J80" i="14"/>
  <c r="K80" i="14"/>
  <c r="H81" i="14"/>
  <c r="I81" i="14"/>
  <c r="J81" i="14"/>
  <c r="K81" i="14"/>
  <c r="H82" i="14"/>
  <c r="I82" i="14"/>
  <c r="J82" i="14"/>
  <c r="K82" i="14"/>
  <c r="H68" i="14"/>
  <c r="I68" i="14"/>
  <c r="J68" i="14"/>
  <c r="K68" i="14"/>
  <c r="I67" i="14"/>
  <c r="J67" i="14"/>
  <c r="K67" i="14"/>
  <c r="H67" i="14"/>
  <c r="H62" i="14"/>
  <c r="I62" i="14"/>
  <c r="J62" i="14"/>
  <c r="K62" i="14"/>
  <c r="H63" i="14"/>
  <c r="I63" i="14"/>
  <c r="J63" i="14"/>
  <c r="K63" i="14"/>
  <c r="H64" i="14"/>
  <c r="I64" i="14"/>
  <c r="J64" i="14"/>
  <c r="K64" i="14"/>
  <c r="H65" i="14"/>
  <c r="I65" i="14"/>
  <c r="J65" i="14"/>
  <c r="K65" i="14"/>
  <c r="H66" i="14"/>
  <c r="I66" i="14"/>
  <c r="J66" i="14"/>
  <c r="K66" i="14"/>
  <c r="H61" i="14"/>
  <c r="I61" i="14"/>
  <c r="J61" i="14"/>
  <c r="K61" i="14"/>
  <c r="I60" i="14"/>
  <c r="J60" i="14"/>
  <c r="K60" i="14"/>
  <c r="H60" i="14"/>
  <c r="H55" i="14"/>
  <c r="I55" i="14"/>
  <c r="J55" i="14"/>
  <c r="K55" i="14"/>
  <c r="H56" i="14"/>
  <c r="I56" i="14"/>
  <c r="J56" i="14"/>
  <c r="K56" i="14"/>
  <c r="H57" i="14"/>
  <c r="I57" i="14"/>
  <c r="J57" i="14"/>
  <c r="K57" i="14"/>
  <c r="H58" i="14"/>
  <c r="I58" i="14"/>
  <c r="J58" i="14"/>
  <c r="K58" i="14"/>
  <c r="H59" i="14"/>
  <c r="I59" i="14"/>
  <c r="J59" i="14"/>
  <c r="K59" i="14"/>
  <c r="H54" i="14"/>
  <c r="I54" i="14"/>
  <c r="J54" i="14"/>
  <c r="K54" i="14"/>
  <c r="I53" i="14"/>
  <c r="J53" i="14"/>
  <c r="K53" i="14"/>
  <c r="H53" i="14"/>
  <c r="H48" i="14"/>
  <c r="I48" i="14"/>
  <c r="J48" i="14"/>
  <c r="K48" i="14"/>
  <c r="H49" i="14"/>
  <c r="I49" i="14"/>
  <c r="J49" i="14"/>
  <c r="K49" i="14"/>
  <c r="H50" i="14"/>
  <c r="I50" i="14"/>
  <c r="J50" i="14"/>
  <c r="K50" i="14"/>
  <c r="H51" i="14"/>
  <c r="I51" i="14"/>
  <c r="J51" i="14"/>
  <c r="K51" i="14"/>
  <c r="H47" i="14"/>
  <c r="I47" i="14"/>
  <c r="J47" i="14"/>
  <c r="K47" i="14"/>
  <c r="I46" i="14"/>
  <c r="J46" i="14"/>
  <c r="K46" i="14"/>
  <c r="H46" i="14"/>
  <c r="H41" i="14"/>
  <c r="I41" i="14"/>
  <c r="J41" i="14"/>
  <c r="K41" i="14"/>
  <c r="H42" i="14"/>
  <c r="I42" i="14"/>
  <c r="J42" i="14"/>
  <c r="K42" i="14"/>
  <c r="H43" i="14"/>
  <c r="I43" i="14"/>
  <c r="J43" i="14"/>
  <c r="K43" i="14"/>
  <c r="H44" i="14"/>
  <c r="I44" i="14"/>
  <c r="J44" i="14"/>
  <c r="K44" i="14"/>
  <c r="H45" i="14"/>
  <c r="I45" i="14"/>
  <c r="J45" i="14"/>
  <c r="K45" i="14"/>
  <c r="H40" i="14"/>
  <c r="I40" i="14"/>
  <c r="J40" i="14"/>
  <c r="K40" i="14"/>
  <c r="I39" i="14"/>
  <c r="J39" i="14"/>
  <c r="K39" i="14"/>
  <c r="H39" i="14"/>
  <c r="H33" i="14"/>
  <c r="I33" i="14"/>
  <c r="J33" i="14"/>
  <c r="K33" i="14"/>
  <c r="H34" i="14"/>
  <c r="I34" i="14"/>
  <c r="J34" i="14"/>
  <c r="K34" i="14"/>
  <c r="H35" i="14"/>
  <c r="I35" i="14"/>
  <c r="J35" i="14"/>
  <c r="K35" i="14"/>
  <c r="H36" i="14"/>
  <c r="I36" i="14"/>
  <c r="J36" i="14"/>
  <c r="K36" i="14"/>
  <c r="H37" i="14"/>
  <c r="I37" i="14"/>
  <c r="J37" i="14"/>
  <c r="K37" i="14"/>
  <c r="H32" i="14"/>
  <c r="I32" i="14"/>
  <c r="J32" i="14"/>
  <c r="K32" i="14"/>
  <c r="I31" i="14"/>
  <c r="J31" i="14"/>
  <c r="K31" i="14"/>
  <c r="H31" i="14"/>
  <c r="H26" i="14"/>
  <c r="I26" i="14"/>
  <c r="J26" i="14"/>
  <c r="K26" i="14"/>
  <c r="H27" i="14"/>
  <c r="I27" i="14"/>
  <c r="J27" i="14"/>
  <c r="K27" i="14"/>
  <c r="H28" i="14"/>
  <c r="I28" i="14"/>
  <c r="J28" i="14"/>
  <c r="K28" i="14"/>
  <c r="H29" i="14"/>
  <c r="I29" i="14"/>
  <c r="J29" i="14"/>
  <c r="K29" i="14"/>
  <c r="H30" i="14"/>
  <c r="I30" i="14"/>
  <c r="J30" i="14"/>
  <c r="K30" i="14"/>
  <c r="H25" i="14"/>
  <c r="I25" i="14"/>
  <c r="J25" i="14"/>
  <c r="K25" i="14"/>
  <c r="I24" i="14"/>
  <c r="J24" i="14"/>
  <c r="K24" i="14"/>
  <c r="H24" i="14"/>
  <c r="H18" i="14"/>
  <c r="I18" i="14"/>
  <c r="J18" i="14"/>
  <c r="K18" i="14"/>
  <c r="H19" i="14"/>
  <c r="I19" i="14"/>
  <c r="J19" i="14"/>
  <c r="K19" i="14"/>
  <c r="H20" i="14"/>
  <c r="I20" i="14"/>
  <c r="J20" i="14"/>
  <c r="K20" i="14"/>
  <c r="H21" i="14"/>
  <c r="I21" i="14"/>
  <c r="J21" i="14"/>
  <c r="K21" i="14"/>
  <c r="H22" i="14"/>
  <c r="I22" i="14"/>
  <c r="J22" i="14"/>
  <c r="K22" i="14"/>
  <c r="H23" i="14"/>
  <c r="I23" i="14"/>
  <c r="J23" i="14"/>
  <c r="K23" i="14"/>
  <c r="H17" i="14"/>
  <c r="I17" i="14"/>
  <c r="J17" i="14"/>
  <c r="K17" i="14"/>
  <c r="I16" i="14"/>
  <c r="J16" i="14"/>
  <c r="K16" i="14"/>
  <c r="H16" i="14"/>
  <c r="P17" i="16"/>
  <c r="H13" i="14"/>
  <c r="I13" i="14"/>
  <c r="J13" i="14"/>
  <c r="K13" i="14"/>
  <c r="H14" i="14"/>
  <c r="I14" i="14"/>
  <c r="J14" i="14"/>
  <c r="K14" i="14"/>
  <c r="I12" i="14"/>
  <c r="J12" i="14"/>
  <c r="K12" i="14"/>
  <c r="H12" i="14"/>
  <c r="G121" i="13"/>
  <c r="F121" i="13"/>
  <c r="G120" i="13"/>
  <c r="F120" i="13"/>
  <c r="G119" i="13"/>
  <c r="F119" i="13"/>
  <c r="M118" i="13"/>
  <c r="L118" i="13"/>
  <c r="K118" i="13"/>
  <c r="J118" i="13"/>
  <c r="H118" i="13"/>
  <c r="G117" i="13"/>
  <c r="F117" i="13"/>
  <c r="M116" i="13"/>
  <c r="L116" i="13"/>
  <c r="K116" i="13"/>
  <c r="H116" i="13"/>
  <c r="G115" i="13"/>
  <c r="F115" i="13"/>
  <c r="G114" i="13"/>
  <c r="F114" i="13"/>
  <c r="M113" i="13"/>
  <c r="L113" i="13"/>
  <c r="K113" i="13"/>
  <c r="I113" i="13"/>
  <c r="H113" i="13"/>
  <c r="M112" i="13"/>
  <c r="L112" i="13"/>
  <c r="K112" i="13"/>
  <c r="J112" i="13"/>
  <c r="H112" i="13"/>
  <c r="G111" i="13"/>
  <c r="F111" i="13"/>
  <c r="H110" i="13"/>
  <c r="G109" i="13"/>
  <c r="F109" i="13"/>
  <c r="G108" i="13"/>
  <c r="F108" i="13"/>
  <c r="G107" i="13"/>
  <c r="F107" i="13"/>
  <c r="M106" i="13"/>
  <c r="L106" i="13"/>
  <c r="K106" i="13"/>
  <c r="I106" i="13"/>
  <c r="H106" i="13"/>
  <c r="G105" i="13"/>
  <c r="F105" i="13"/>
  <c r="G104" i="13"/>
  <c r="F104" i="13"/>
  <c r="G103" i="13"/>
  <c r="F103" i="13"/>
  <c r="G102" i="13"/>
  <c r="F102" i="13"/>
  <c r="G101" i="13"/>
  <c r="F101" i="13"/>
  <c r="M100" i="13" l="1"/>
  <c r="L100" i="13"/>
  <c r="K100" i="13"/>
  <c r="J100" i="13"/>
  <c r="I100" i="13"/>
  <c r="H100" i="13"/>
  <c r="G99" i="13"/>
  <c r="F99" i="13"/>
  <c r="G98" i="13"/>
  <c r="F98" i="13"/>
  <c r="G97" i="13"/>
  <c r="F97" i="13"/>
  <c r="G96" i="13"/>
  <c r="F96" i="13"/>
  <c r="G95" i="13"/>
  <c r="F95" i="13"/>
  <c r="F94" i="13"/>
  <c r="G94" i="13"/>
  <c r="G93" i="13"/>
  <c r="F93" i="13"/>
  <c r="M92" i="13"/>
  <c r="L92" i="13"/>
  <c r="K92" i="13"/>
  <c r="J92" i="13"/>
  <c r="I92" i="13"/>
  <c r="H92" i="13"/>
  <c r="G90" i="13"/>
  <c r="F90" i="13"/>
  <c r="J89" i="13" l="1"/>
  <c r="I89" i="13"/>
  <c r="H89" i="13"/>
  <c r="G88" i="13"/>
  <c r="F88" i="13"/>
  <c r="G87" i="13"/>
  <c r="F87" i="13"/>
  <c r="J86" i="13"/>
  <c r="I86" i="13"/>
  <c r="H86" i="13"/>
  <c r="G85" i="13"/>
  <c r="F85" i="13"/>
  <c r="G84" i="13"/>
  <c r="F84" i="13"/>
  <c r="J83" i="13"/>
  <c r="I83" i="13"/>
  <c r="H83" i="13"/>
  <c r="G78" i="13"/>
  <c r="F78" i="13"/>
  <c r="J77" i="13"/>
  <c r="I77" i="13"/>
  <c r="H77" i="13"/>
  <c r="G76" i="13"/>
  <c r="F76" i="13"/>
  <c r="G75" i="13"/>
  <c r="F75" i="13"/>
  <c r="J74" i="13"/>
  <c r="I74" i="13"/>
  <c r="H74" i="13"/>
  <c r="G73" i="13"/>
  <c r="F73" i="13"/>
  <c r="J72" i="13"/>
  <c r="I72" i="13"/>
  <c r="H72" i="13"/>
  <c r="F71" i="13"/>
  <c r="G71" i="13"/>
  <c r="G70" i="13"/>
  <c r="F70" i="13"/>
  <c r="J69" i="13"/>
  <c r="I69" i="13"/>
  <c r="H69" i="13"/>
  <c r="G68" i="13" l="1"/>
  <c r="F68" i="13"/>
  <c r="F67" i="13"/>
  <c r="G66" i="13"/>
  <c r="F66" i="13"/>
  <c r="G65" i="13"/>
  <c r="F65" i="13"/>
  <c r="J64" i="13" l="1"/>
  <c r="I64" i="13"/>
  <c r="H64" i="13"/>
  <c r="G63" i="13"/>
  <c r="F63" i="13"/>
  <c r="G62" i="13"/>
  <c r="F62" i="13"/>
  <c r="J61" i="13"/>
  <c r="H61" i="13"/>
  <c r="I61" i="13"/>
  <c r="J54" i="13"/>
  <c r="I54" i="13"/>
  <c r="H54" i="13"/>
  <c r="G53" i="13"/>
  <c r="F53" i="13"/>
  <c r="G52" i="13"/>
  <c r="F52" i="13"/>
  <c r="J51" i="13"/>
  <c r="I51" i="13"/>
  <c r="H51" i="13"/>
  <c r="G50" i="13"/>
  <c r="F50" i="13"/>
  <c r="J49" i="13"/>
  <c r="I49" i="13"/>
  <c r="H49" i="13"/>
  <c r="G48" i="13"/>
  <c r="F48" i="13"/>
  <c r="J47" i="13"/>
  <c r="I47" i="13"/>
  <c r="H47" i="13"/>
  <c r="G43" i="13"/>
  <c r="F43" i="13"/>
  <c r="G42" i="13"/>
  <c r="F42" i="13"/>
  <c r="G41" i="13"/>
  <c r="F41" i="13"/>
  <c r="J40" i="13" l="1"/>
  <c r="I40" i="13"/>
  <c r="H40" i="13"/>
  <c r="G16" i="13"/>
  <c r="G17" i="13"/>
  <c r="G18" i="13"/>
  <c r="G19" i="13"/>
  <c r="G20" i="13"/>
  <c r="G28" i="13"/>
  <c r="F28" i="13"/>
  <c r="G24" i="13"/>
  <c r="G25" i="13"/>
  <c r="G26" i="13"/>
  <c r="G27" i="13"/>
  <c r="G30" i="13"/>
  <c r="G31" i="13"/>
  <c r="G33" i="13"/>
  <c r="G34" i="13"/>
  <c r="G39" i="13"/>
  <c r="F39" i="13"/>
  <c r="J38" i="13"/>
  <c r="I38" i="13"/>
  <c r="H38" i="13"/>
  <c r="F34" i="13"/>
  <c r="F33" i="13"/>
  <c r="J32" i="13"/>
  <c r="I32" i="13"/>
  <c r="H32" i="13"/>
  <c r="F31" i="13"/>
  <c r="F30" i="13"/>
  <c r="J29" i="13"/>
  <c r="I29" i="13"/>
  <c r="H29" i="13"/>
  <c r="F27" i="13"/>
  <c r="F26" i="13"/>
  <c r="F25" i="13"/>
  <c r="F24" i="13"/>
  <c r="J15" i="13"/>
  <c r="I15" i="13"/>
  <c r="J23" i="13"/>
  <c r="I23" i="13"/>
  <c r="K23" i="13"/>
  <c r="H23" i="13"/>
  <c r="F20" i="13"/>
  <c r="F19" i="13"/>
  <c r="F18" i="13"/>
  <c r="F17" i="13"/>
  <c r="F16" i="13"/>
  <c r="H15" i="13"/>
  <c r="S202" i="16" l="1"/>
  <c r="R202" i="16"/>
  <c r="Q202" i="16"/>
  <c r="P202" i="16"/>
  <c r="S200" i="16"/>
  <c r="R200" i="16"/>
  <c r="Q200" i="16"/>
  <c r="P200" i="16"/>
  <c r="S191" i="16"/>
  <c r="R191" i="16"/>
  <c r="Q191" i="16"/>
  <c r="P191" i="16"/>
  <c r="S185" i="16"/>
  <c r="R185" i="16"/>
  <c r="Q185" i="16"/>
  <c r="P185" i="16"/>
  <c r="P183" i="16"/>
  <c r="P182" i="16" a="1"/>
  <c r="P182" i="16" s="1"/>
  <c r="P181" i="16" s="1"/>
  <c r="S181" i="16"/>
  <c r="R181" i="16"/>
  <c r="Q181" i="16"/>
  <c r="S169" i="16"/>
  <c r="R169" i="16"/>
  <c r="Q169" i="16"/>
  <c r="P169" i="16"/>
  <c r="S162" i="16"/>
  <c r="R162" i="16"/>
  <c r="Q162" i="16"/>
  <c r="P162" i="16"/>
  <c r="P161" i="16"/>
  <c r="S157" i="16"/>
  <c r="R157" i="16"/>
  <c r="Q157" i="16"/>
  <c r="P157" i="16"/>
  <c r="S155" i="16"/>
  <c r="R155" i="16"/>
  <c r="Q155" i="16"/>
  <c r="P155" i="16"/>
  <c r="S145" i="16"/>
  <c r="R145" i="16"/>
  <c r="Q145" i="16"/>
  <c r="P145" i="16"/>
  <c r="S142" i="16"/>
  <c r="R142" i="16"/>
  <c r="Q142" i="16"/>
  <c r="P142" i="16"/>
  <c r="S139" i="16"/>
  <c r="R139" i="16"/>
  <c r="Q139" i="16"/>
  <c r="P139" i="16"/>
  <c r="P136" i="16"/>
  <c r="S135" i="16"/>
  <c r="R135" i="16"/>
  <c r="Q135" i="16"/>
  <c r="P135" i="16"/>
  <c r="P131" i="16" a="1"/>
  <c r="P131" i="16" s="1"/>
  <c r="P128" i="16" s="1"/>
  <c r="P130" i="16"/>
  <c r="S128" i="16"/>
  <c r="R128" i="16"/>
  <c r="Q128" i="16"/>
  <c r="P127" i="16"/>
  <c r="P120" i="16" s="1"/>
  <c r="P127" i="16" a="1"/>
  <c r="S120" i="16"/>
  <c r="R120" i="16"/>
  <c r="Q120" i="16"/>
  <c r="S105" i="16"/>
  <c r="R105" i="16"/>
  <c r="Q105" i="16"/>
  <c r="P105" i="16"/>
  <c r="P104" i="16"/>
  <c r="S89" i="16"/>
  <c r="R89" i="16"/>
  <c r="Q89" i="16"/>
  <c r="P89" i="16"/>
  <c r="S85" i="16"/>
  <c r="S84" i="16"/>
  <c r="R84" i="16"/>
  <c r="Q84" i="16"/>
  <c r="P84" i="16"/>
  <c r="S68" i="16"/>
  <c r="R68" i="16"/>
  <c r="Q68" i="16"/>
  <c r="P68" i="16"/>
  <c r="S61" i="16"/>
  <c r="R61" i="16"/>
  <c r="Q61" i="16"/>
  <c r="P61" i="16"/>
  <c r="S54" i="16"/>
  <c r="R54" i="16"/>
  <c r="Q54" i="16"/>
  <c r="P54" i="16"/>
  <c r="S47" i="16"/>
  <c r="R47" i="16"/>
  <c r="Q47" i="16"/>
  <c r="P47" i="16"/>
  <c r="S40" i="16"/>
  <c r="R40" i="16"/>
  <c r="Q40" i="16"/>
  <c r="P40" i="16"/>
  <c r="S32" i="16"/>
  <c r="R32" i="16"/>
  <c r="Q32" i="16"/>
  <c r="P32" i="16"/>
  <c r="S25" i="16"/>
  <c r="R25" i="16"/>
  <c r="Q25" i="16"/>
  <c r="P25" i="16"/>
  <c r="S17" i="16"/>
  <c r="R17" i="16"/>
  <c r="Q17" i="16"/>
  <c r="S13" i="16"/>
  <c r="R13" i="16"/>
  <c r="Q13" i="16"/>
  <c r="P13" i="16"/>
  <c r="P202" i="14" l="1"/>
  <c r="L202" i="14"/>
  <c r="L201" i="14" s="1"/>
  <c r="R201" i="14"/>
  <c r="P201" i="14" s="1"/>
  <c r="O201" i="14"/>
  <c r="N201" i="14"/>
  <c r="M201" i="14"/>
  <c r="L200" i="14"/>
  <c r="S199" i="14"/>
  <c r="R199" i="14"/>
  <c r="Q199" i="14"/>
  <c r="P199" i="14"/>
  <c r="O199" i="14"/>
  <c r="N199" i="14"/>
  <c r="M199" i="14"/>
  <c r="L199" i="14"/>
  <c r="P196" i="14"/>
  <c r="P195" i="14"/>
  <c r="P190" i="14" s="1"/>
  <c r="P194" i="14"/>
  <c r="S190" i="14"/>
  <c r="R190" i="14"/>
  <c r="Q190" i="14"/>
  <c r="O190" i="14"/>
  <c r="N190" i="14"/>
  <c r="M190" i="14"/>
  <c r="L190" i="14"/>
  <c r="P188" i="14"/>
  <c r="P187" i="14"/>
  <c r="P184" i="14" s="1"/>
  <c r="K110" i="13" s="1"/>
  <c r="L187" i="14"/>
  <c r="S184" i="14"/>
  <c r="M110" i="13" s="1"/>
  <c r="R184" i="14"/>
  <c r="Q184" i="14"/>
  <c r="L110" i="13" s="1"/>
  <c r="O184" i="14"/>
  <c r="N184" i="14"/>
  <c r="M184" i="14"/>
  <c r="L184" i="14"/>
  <c r="L183" i="14"/>
  <c r="P182" i="14"/>
  <c r="L182" i="14"/>
  <c r="P181" i="14"/>
  <c r="P180" i="14" s="1"/>
  <c r="L181" i="14"/>
  <c r="L180" i="14" s="1"/>
  <c r="S180" i="14"/>
  <c r="R180" i="14"/>
  <c r="Q180" i="14"/>
  <c r="O180" i="14"/>
  <c r="N180" i="14"/>
  <c r="M180" i="14"/>
  <c r="P179" i="14"/>
  <c r="L179" i="14"/>
  <c r="P178" i="14"/>
  <c r="P177" i="14"/>
  <c r="P175" i="14"/>
  <c r="L175" i="14"/>
  <c r="P174" i="14"/>
  <c r="P173" i="14"/>
  <c r="P172" i="14"/>
  <c r="L172" i="14"/>
  <c r="P171" i="14"/>
  <c r="P170" i="14"/>
  <c r="P169" i="14"/>
  <c r="P168" i="14" s="1"/>
  <c r="S168" i="14"/>
  <c r="R168" i="14"/>
  <c r="Q168" i="14"/>
  <c r="O168" i="14"/>
  <c r="N168" i="14"/>
  <c r="M168" i="14"/>
  <c r="L168" i="14"/>
  <c r="P167" i="14"/>
  <c r="P166" i="14"/>
  <c r="P165" i="14"/>
  <c r="L165" i="14"/>
  <c r="P164" i="14"/>
  <c r="L164" i="14"/>
  <c r="P163" i="14"/>
  <c r="P161" i="14" s="1"/>
  <c r="L163" i="14"/>
  <c r="L161" i="14" s="1"/>
  <c r="P162" i="14"/>
  <c r="L162" i="14"/>
  <c r="S161" i="14"/>
  <c r="R161" i="14"/>
  <c r="Q161" i="14"/>
  <c r="O161" i="14"/>
  <c r="N161" i="14"/>
  <c r="M161" i="14"/>
  <c r="P159" i="14"/>
  <c r="P158" i="14"/>
  <c r="L158" i="14"/>
  <c r="L156" i="14" s="1"/>
  <c r="P157" i="14"/>
  <c r="P156" i="14" s="1"/>
  <c r="K89" i="13" s="1"/>
  <c r="S156" i="14"/>
  <c r="M89" i="13" s="1"/>
  <c r="R156" i="14"/>
  <c r="Q156" i="14"/>
  <c r="L89" i="13" s="1"/>
  <c r="O156" i="14"/>
  <c r="N156" i="14"/>
  <c r="M156" i="14"/>
  <c r="P155" i="14"/>
  <c r="L155" i="14"/>
  <c r="S154" i="14"/>
  <c r="M86" i="13" s="1"/>
  <c r="R154" i="14"/>
  <c r="Q154" i="14"/>
  <c r="L86" i="13" s="1"/>
  <c r="P154" i="14"/>
  <c r="K86" i="13" s="1"/>
  <c r="O154" i="14"/>
  <c r="N154" i="14"/>
  <c r="M154" i="14"/>
  <c r="L154" i="14"/>
  <c r="P153" i="14"/>
  <c r="P152" i="14"/>
  <c r="P151" i="14"/>
  <c r="L151" i="14"/>
  <c r="P149" i="14"/>
  <c r="P148" i="14"/>
  <c r="L148" i="14"/>
  <c r="P147" i="14"/>
  <c r="P146" i="14"/>
  <c r="P145" i="14"/>
  <c r="S144" i="14"/>
  <c r="M83" i="13" s="1"/>
  <c r="R144" i="14"/>
  <c r="Q144" i="14"/>
  <c r="L83" i="13" s="1"/>
  <c r="P144" i="14"/>
  <c r="K83" i="13" s="1"/>
  <c r="O144" i="14"/>
  <c r="N144" i="14"/>
  <c r="M144" i="14"/>
  <c r="L144" i="14"/>
  <c r="D142" i="14"/>
  <c r="C138" i="15" s="1"/>
  <c r="P140" i="14"/>
  <c r="P139" i="14"/>
  <c r="S138" i="14"/>
  <c r="M77" i="13" s="1"/>
  <c r="R138" i="14"/>
  <c r="Q138" i="14"/>
  <c r="P138" i="14"/>
  <c r="K77" i="13" s="1"/>
  <c r="O138" i="14"/>
  <c r="N138" i="14"/>
  <c r="M138" i="14"/>
  <c r="L138" i="14"/>
  <c r="P137" i="14"/>
  <c r="P134" i="14" s="1"/>
  <c r="K74" i="13" s="1"/>
  <c r="P136" i="14"/>
  <c r="P135" i="14"/>
  <c r="S134" i="14"/>
  <c r="M74" i="13" s="1"/>
  <c r="R134" i="14"/>
  <c r="Q134" i="14"/>
  <c r="L74" i="13" s="1"/>
  <c r="O134" i="14"/>
  <c r="N134" i="14"/>
  <c r="M134" i="14"/>
  <c r="L134" i="14"/>
  <c r="P133" i="14"/>
  <c r="P132" i="14"/>
  <c r="P131" i="14"/>
  <c r="P130" i="14"/>
  <c r="L130" i="14"/>
  <c r="P129" i="14"/>
  <c r="L129" i="14"/>
  <c r="P128" i="14"/>
  <c r="P127" i="14" s="1"/>
  <c r="K72" i="13" s="1"/>
  <c r="L128" i="14"/>
  <c r="L127" i="14" s="1"/>
  <c r="S127" i="14"/>
  <c r="M72" i="13" s="1"/>
  <c r="R127" i="14"/>
  <c r="Q127" i="14"/>
  <c r="L72" i="13" s="1"/>
  <c r="O127" i="14"/>
  <c r="N127" i="14"/>
  <c r="M127" i="14"/>
  <c r="P126" i="14"/>
  <c r="P125" i="14"/>
  <c r="P124" i="14"/>
  <c r="L124" i="14"/>
  <c r="P123" i="14"/>
  <c r="P122" i="14"/>
  <c r="P121" i="14"/>
  <c r="P120" i="14"/>
  <c r="S119" i="14"/>
  <c r="M69" i="13" s="1"/>
  <c r="R119" i="14"/>
  <c r="Q119" i="14"/>
  <c r="L69" i="13" s="1"/>
  <c r="P119" i="14"/>
  <c r="K69" i="13" s="1"/>
  <c r="O119" i="14"/>
  <c r="N119" i="14"/>
  <c r="M119" i="14"/>
  <c r="L119" i="14"/>
  <c r="P115" i="14"/>
  <c r="P114" i="14"/>
  <c r="P112" i="14"/>
  <c r="P111" i="14"/>
  <c r="P110" i="14"/>
  <c r="P107" i="14"/>
  <c r="P106" i="14"/>
  <c r="L106" i="14"/>
  <c r="S104" i="14"/>
  <c r="M64" i="13" s="1"/>
  <c r="R104" i="14"/>
  <c r="Q104" i="14"/>
  <c r="L64" i="13" s="1"/>
  <c r="O104" i="14"/>
  <c r="N104" i="14"/>
  <c r="M104" i="14"/>
  <c r="L104" i="14"/>
  <c r="P101" i="14"/>
  <c r="L101" i="14"/>
  <c r="P99" i="14"/>
  <c r="P98" i="14"/>
  <c r="P97" i="14"/>
  <c r="P96" i="14"/>
  <c r="P95" i="14"/>
  <c r="P93" i="14"/>
  <c r="L93" i="14"/>
  <c r="P92" i="14"/>
  <c r="P88" i="14" s="1"/>
  <c r="K61" i="13" s="1"/>
  <c r="L92" i="14"/>
  <c r="L91" i="14"/>
  <c r="L88" i="14" s="1"/>
  <c r="P90" i="14"/>
  <c r="P89" i="14"/>
  <c r="S88" i="14"/>
  <c r="M61" i="13" s="1"/>
  <c r="R88" i="14"/>
  <c r="Q88" i="14"/>
  <c r="L61" i="13" s="1"/>
  <c r="O88" i="14"/>
  <c r="N88" i="14"/>
  <c r="M88" i="14"/>
  <c r="S83" i="14"/>
  <c r="M54" i="13" s="1"/>
  <c r="R83" i="14"/>
  <c r="Q83" i="14"/>
  <c r="P83" i="14"/>
  <c r="K54" i="13" s="1"/>
  <c r="O83" i="14"/>
  <c r="N83" i="14"/>
  <c r="M83" i="14"/>
  <c r="L83" i="14"/>
  <c r="P81" i="14"/>
  <c r="P80" i="14"/>
  <c r="P79" i="14"/>
  <c r="P78" i="14"/>
  <c r="P77" i="14"/>
  <c r="P76" i="14"/>
  <c r="P75" i="14"/>
  <c r="P74" i="14"/>
  <c r="P73" i="14"/>
  <c r="L73" i="14"/>
  <c r="P71" i="14"/>
  <c r="L71" i="14"/>
  <c r="P70" i="14"/>
  <c r="P69" i="14"/>
  <c r="P68" i="14"/>
  <c r="L68" i="14"/>
  <c r="S67" i="14"/>
  <c r="M51" i="13" s="1"/>
  <c r="R67" i="14"/>
  <c r="Q67" i="14"/>
  <c r="O67" i="14"/>
  <c r="N67" i="14"/>
  <c r="M67" i="14"/>
  <c r="L67" i="14"/>
  <c r="P66" i="14"/>
  <c r="P65" i="14"/>
  <c r="P64" i="14"/>
  <c r="P60" i="14" s="1"/>
  <c r="K49" i="13" s="1"/>
  <c r="P63" i="14"/>
  <c r="P62" i="14"/>
  <c r="P61" i="14"/>
  <c r="S60" i="14"/>
  <c r="M49" i="13" s="1"/>
  <c r="R60" i="14"/>
  <c r="Q60" i="14"/>
  <c r="L49" i="13" s="1"/>
  <c r="O60" i="14"/>
  <c r="N60" i="14"/>
  <c r="M60" i="14"/>
  <c r="L60" i="14"/>
  <c r="P59" i="14"/>
  <c r="P58" i="14"/>
  <c r="P57" i="14"/>
  <c r="P56" i="14"/>
  <c r="P55" i="14"/>
  <c r="P54" i="14"/>
  <c r="S53" i="14"/>
  <c r="M47" i="13" s="1"/>
  <c r="R53" i="14"/>
  <c r="Q53" i="14"/>
  <c r="L47" i="13" s="1"/>
  <c r="O53" i="14"/>
  <c r="N53" i="14"/>
  <c r="M53" i="14"/>
  <c r="L53" i="14"/>
  <c r="P51" i="14"/>
  <c r="L51" i="14"/>
  <c r="P50" i="14"/>
  <c r="P49" i="14"/>
  <c r="P48" i="14"/>
  <c r="P47" i="14"/>
  <c r="S46" i="14"/>
  <c r="R46" i="14"/>
  <c r="Q46" i="14"/>
  <c r="L40" i="13" s="1"/>
  <c r="O46" i="14"/>
  <c r="N46" i="14"/>
  <c r="M46" i="14"/>
  <c r="L46" i="14"/>
  <c r="P45" i="14"/>
  <c r="P44" i="14"/>
  <c r="L44" i="14"/>
  <c r="P43" i="14"/>
  <c r="P42" i="14"/>
  <c r="P39" i="14" s="1"/>
  <c r="K38" i="13" s="1"/>
  <c r="L42" i="14"/>
  <c r="P41" i="14"/>
  <c r="P40" i="14"/>
  <c r="S39" i="14"/>
  <c r="M38" i="13" s="1"/>
  <c r="R39" i="14"/>
  <c r="Q39" i="14"/>
  <c r="L38" i="13" s="1"/>
  <c r="O39" i="14"/>
  <c r="N39" i="14"/>
  <c r="M39" i="14"/>
  <c r="L39" i="14"/>
  <c r="P37" i="14"/>
  <c r="P36" i="14"/>
  <c r="P35" i="14"/>
  <c r="P34" i="14"/>
  <c r="L34" i="14"/>
  <c r="L31" i="14" s="1"/>
  <c r="P33" i="14"/>
  <c r="P32" i="14"/>
  <c r="S31" i="14"/>
  <c r="M32" i="13" s="1"/>
  <c r="R31" i="14"/>
  <c r="Q31" i="14"/>
  <c r="O31" i="14"/>
  <c r="N31" i="14"/>
  <c r="M31" i="14"/>
  <c r="P30" i="14"/>
  <c r="P29" i="14"/>
  <c r="P28" i="14"/>
  <c r="P24" i="14" s="1"/>
  <c r="K29" i="13" s="1"/>
  <c r="P27" i="14"/>
  <c r="P26" i="14"/>
  <c r="P25" i="14"/>
  <c r="S24" i="14"/>
  <c r="M29" i="13" s="1"/>
  <c r="R24" i="14"/>
  <c r="Q24" i="14"/>
  <c r="O24" i="14"/>
  <c r="N24" i="14"/>
  <c r="M24" i="14"/>
  <c r="L24" i="14"/>
  <c r="P23" i="14"/>
  <c r="L23" i="14"/>
  <c r="P22" i="14"/>
  <c r="L22" i="14"/>
  <c r="P21" i="14"/>
  <c r="L21" i="14"/>
  <c r="P20" i="14"/>
  <c r="L20" i="14"/>
  <c r="P19" i="14"/>
  <c r="P18" i="14"/>
  <c r="L18" i="14"/>
  <c r="P17" i="14"/>
  <c r="L17" i="14"/>
  <c r="S16" i="14"/>
  <c r="M23" i="13" s="1"/>
  <c r="R16" i="14"/>
  <c r="Q16" i="14"/>
  <c r="L23" i="13" s="1"/>
  <c r="P16" i="14"/>
  <c r="O16" i="14"/>
  <c r="N16" i="14"/>
  <c r="M16" i="14"/>
  <c r="L16" i="14"/>
  <c r="P14" i="14"/>
  <c r="P13" i="14"/>
  <c r="L13" i="14"/>
  <c r="S12" i="14"/>
  <c r="M15" i="13" s="1"/>
  <c r="R12" i="14"/>
  <c r="Q12" i="14"/>
  <c r="P12" i="14"/>
  <c r="K15" i="13" s="1"/>
  <c r="O12" i="14"/>
  <c r="N12" i="14"/>
  <c r="M12" i="14"/>
  <c r="L12" i="14"/>
  <c r="P31" i="14" l="1"/>
  <c r="K32" i="13" s="1"/>
  <c r="P53" i="14"/>
  <c r="K47" i="13" s="1"/>
  <c r="P46" i="14"/>
  <c r="K40" i="13" s="1"/>
  <c r="M40" i="13"/>
  <c r="L15" i="13"/>
  <c r="L29" i="13"/>
  <c r="L32" i="13"/>
  <c r="L51" i="13"/>
  <c r="P67" i="14"/>
  <c r="K51" i="13" s="1"/>
  <c r="L54" i="13"/>
  <c r="P104" i="14"/>
  <c r="K64" i="13" s="1"/>
  <c r="L77" i="13"/>
  <c r="I122" i="13"/>
  <c r="J122" i="13"/>
  <c r="M122" i="13"/>
  <c r="L122" i="13" l="1"/>
  <c r="K122" i="13"/>
  <c r="H122" i="13" l="1"/>
</calcChain>
</file>

<file path=xl/sharedStrings.xml><?xml version="1.0" encoding="utf-8"?>
<sst xmlns="http://schemas.openxmlformats.org/spreadsheetml/2006/main" count="6508" uniqueCount="1469">
  <si>
    <t>Stiprybės</t>
  </si>
  <si>
    <t>Silpnybės</t>
  </si>
  <si>
    <t>Grėsmės</t>
  </si>
  <si>
    <t>Veiksniai</t>
  </si>
  <si>
    <t>Veiksnių pokyčių vertinimas*</t>
  </si>
  <si>
    <t>Galimybės</t>
  </si>
  <si>
    <t>Regionų plėtros planų rengimo</t>
  </si>
  <si>
    <t>metodikos</t>
  </si>
  <si>
    <t>5 priedas</t>
  </si>
  <si>
    <t>2 lentelė. Regiono plėtros plano įgyvendinimo rezultatai.</t>
  </si>
  <si>
    <t>Pastabos</t>
  </si>
  <si>
    <t xml:space="preserve">1. </t>
  </si>
  <si>
    <t>1.1.</t>
  </si>
  <si>
    <t>1.1.1.</t>
  </si>
  <si>
    <t>1.1.1.1.</t>
  </si>
  <si>
    <t>Vertinimo kriterijus</t>
  </si>
  <si>
    <t>Pasiekta  reikšmė</t>
  </si>
  <si>
    <t>* Veiksnių pokyčiai per ataskaitinį laikotarpį, regiono plėtros plano įgyvendinimo įtaka veiksnių pokyčiams.</t>
  </si>
  <si>
    <t>Nr.</t>
  </si>
  <si>
    <t>1 lentelė. Regiono plėtros plano SSGG lentelėje nurodytų veiksnių pokyčių įvertinimas.</t>
  </si>
  <si>
    <t xml:space="preserve">                                                     Regionų plėtros planų rengimo</t>
  </si>
  <si>
    <t xml:space="preserve">                                                     metodikos</t>
  </si>
  <si>
    <t xml:space="preserve">                                                     5 priedas</t>
  </si>
  <si>
    <t>REGIONO PLĖTROS PLANO ĮGYVENDINIMO ATASKAITA</t>
  </si>
  <si>
    <t xml:space="preserve">Iš viso </t>
  </si>
  <si>
    <t>Išmokėtas finansavimas (iš valstybės biudžeto, ES fondų ar kitų finansavimo šaltinių)</t>
  </si>
  <si>
    <t>Išmokėtos pareiškėjo / projekto vykdytojo  ir partnerio (-ių) lėšos</t>
  </si>
  <si>
    <t>Priemonių įgyvendinimas (Eur)</t>
  </si>
  <si>
    <t>Kodas</t>
  </si>
  <si>
    <t>Prioritetas, tikslas, uždavinys, priemonė</t>
  </si>
  <si>
    <t>Pavadinimas, mato vnt.</t>
  </si>
  <si>
    <t>Planuojama pasiekti  reikšmė</t>
  </si>
  <si>
    <t>Priemonei įgyvendinti numatytos lėšos (Eur)</t>
  </si>
  <si>
    <t>Planuojamas skirti finansavimas (iš valstybės biudžeto, ES fondų ar kitų finansavimo šaltinių)</t>
  </si>
  <si>
    <t>Planuojamos skirti pareiškėjo / projekto vykdytojo  ir partnerio (-ių) lėšos</t>
  </si>
  <si>
    <t>Efekto vertinimo kriterijus: Vidutinis Panevėžio apskrities savivaldybių indeksas palyginti su Lietuvos vidurkiu, proc.</t>
  </si>
  <si>
    <t>Tikslas: Padidinti viešųjų ir administracinių paslaugų kokybę ir prieinamumą</t>
  </si>
  <si>
    <t>Prioritetas: Kokybiškos viešosios paslaugos</t>
  </si>
  <si>
    <t>1.1-ef-1</t>
  </si>
  <si>
    <t>2.</t>
  </si>
  <si>
    <t>Prioritetas: Ekonominiam augimui palanki aplinka</t>
  </si>
  <si>
    <t>2.1.</t>
  </si>
  <si>
    <t>Uždavinys: Padidinti savivaldybių išteklių valdymo efektyvumą</t>
  </si>
  <si>
    <t>2.1-ef-1</t>
  </si>
  <si>
    <t>Efekto vertinimo kriterijus: BVP, tenkantis vienam gyventojui, palyginti su šalies vidurkiu, proc.</t>
  </si>
  <si>
    <t>Rezultato vertinimo kriterijus: Viešojo valdymo institucijos, pagal veiksmų programą ESF lėšomis įgyvendinusios paslaugų ir (ar) aptarnavimo kokybei gerinti skirtas priemones</t>
  </si>
  <si>
    <t>1.1.1-r-1</t>
  </si>
  <si>
    <t>Priemonė: Paslaugų ir asmenų aptarnavimo kokybės gerinimas savivaldybėse</t>
  </si>
  <si>
    <t>P.S.415</t>
  </si>
  <si>
    <t>Produkto vertinimo kriterijus: Viešojo valdymo institucijos, pagal veiksmų programą ESF lėšomis įgyvendinusios paslaugų ir (ar) aptarnavimo kokybei gerinti skirtas priemones</t>
  </si>
  <si>
    <t>P.S.416</t>
  </si>
  <si>
    <t>Produkto vertinimo kriterijus: Viešojo valdymo institucijų darbuotojai, kurie dalyvavo pagal veiksmų programą ESF lėšomis vykdytose veiklose, skirtose stiprinti teikiamų paslaugų ir (ar) aptarnavimo kokybės gerinimui reikalingas kompetencijas</t>
  </si>
  <si>
    <t>P.N.910</t>
  </si>
  <si>
    <t>R.N.907</t>
  </si>
  <si>
    <t>R.S.397</t>
  </si>
  <si>
    <t>1.1.2.</t>
  </si>
  <si>
    <t>Uždavinys: Pagerinti švietimo (ikimokyklinio, priešmokyklinio, bendrojo ugdymo, neformaliojo ugdymo) paslaugų kokybę ir prieinamumą</t>
  </si>
  <si>
    <t>1.1.2.1.</t>
  </si>
  <si>
    <t>Priemonė:  Ikimokyklinio ir priešmokyklinio ugdymo prieinamumo didinimas</t>
  </si>
  <si>
    <t>1.1.2-r-1</t>
  </si>
  <si>
    <t>P.N.717</t>
  </si>
  <si>
    <t>P.S.380</t>
  </si>
  <si>
    <t>P.B.235</t>
  </si>
  <si>
    <t>P. N.743</t>
  </si>
  <si>
    <t>1.1.2.2.</t>
  </si>
  <si>
    <t>Priemonė:  Bendrojo ugdymo įstaigų tinklo veiklos efektyvumo didinimas</t>
  </si>
  <si>
    <t>P.N.722</t>
  </si>
  <si>
    <t>1.1.2.3.</t>
  </si>
  <si>
    <t>Priemonė:  Neformaliojo švietimo infrastruktūros tobulinimas</t>
  </si>
  <si>
    <t>P.N.723</t>
  </si>
  <si>
    <t>1.1.3.</t>
  </si>
  <si>
    <t>Uždavinys: Išplėsti socialines paslaugas bei modernizuoti socialinių paslaugų infrastruktūrą</t>
  </si>
  <si>
    <t>1.1.3-r-1</t>
  </si>
  <si>
    <t xml:space="preserve">Rezultato vertinimo kriterijus: Švietimo (ikimokyklinio, priešmokyklinio, bendrojo ugdymo) įstaigų, kurių infrastruktūra pagerinta, skaičius </t>
  </si>
  <si>
    <t xml:space="preserve">Rezultato vertinimo kriterijus: Asmenų (šeimų), kuriems išnuomotas savivaldybės socialinis būstas, dalis nuo visų socialinio būsto nuomos laukiančių asmenų (šeimų)
</t>
  </si>
  <si>
    <t>1.1.3.1.</t>
  </si>
  <si>
    <t>Priemonė:  Socialinio būsto pažeidžiamoms gyventojų grupėms prieinamumo didinimas</t>
  </si>
  <si>
    <t>P.S.362</t>
  </si>
  <si>
    <t>1.1.3.2.</t>
  </si>
  <si>
    <t>Priemonė:  Socialinių paslaugų infrastruktūros plėtra</t>
  </si>
  <si>
    <t>P.S.361</t>
  </si>
  <si>
    <t>R.N.403</t>
  </si>
  <si>
    <t>R.N.404</t>
  </si>
  <si>
    <t>1.1.4.</t>
  </si>
  <si>
    <t>1.1.3-r-2</t>
  </si>
  <si>
    <t xml:space="preserve">Rezultato vertinimo kriterijus: Asmenys, gavę tiesioginės naudos iš investicijų į socialinių paslaugų infrastruktūrą 
</t>
  </si>
  <si>
    <t>Uždavinys: Sustiprinti sveikatą</t>
  </si>
  <si>
    <t>1.1.4-r-1</t>
  </si>
  <si>
    <t xml:space="preserve">Rezultato vertinimo kriterijus: Įgyvendintų projektų, skirtų sveikatai išsaugoti, stiprinti ir ligų prevencijai vykdyti, skaičius 
</t>
  </si>
  <si>
    <t xml:space="preserve">Rezultato vertinimo kriterijus: Modernizuotų pirminės asmens ir visuomenės sveikatos priežiūros įstaigų skaičius 
</t>
  </si>
  <si>
    <t>1.1.4.1.</t>
  </si>
  <si>
    <t>Priemonė:  Gyventojų sveikatos stiprinimas bei ligų prevencijos vykdymas</t>
  </si>
  <si>
    <t>P. S.372</t>
  </si>
  <si>
    <t>1.1.4.2.</t>
  </si>
  <si>
    <t>Priemonė:  Sveikatos priežiūros (pirminės ir visuomenės) kokybės ir prieinamumo gerinimas</t>
  </si>
  <si>
    <t>P. N.604</t>
  </si>
  <si>
    <t>1.1.4.3.</t>
  </si>
  <si>
    <t>Priemonė:  Pirminės asmens sveikatos priežiūros veiklos efektyvumo didinimas</t>
  </si>
  <si>
    <t>P.B.236</t>
  </si>
  <si>
    <t>P.S.363</t>
  </si>
  <si>
    <t>1.1.4.4.</t>
  </si>
  <si>
    <t xml:space="preserve">Priemonė:  Reabilitacijos ir sveikatinimo paslaugų gerinimas </t>
  </si>
  <si>
    <t>Uždavinys: Padidinti gyvenamųjų vietovių konkurencingumą, ekonomikos augimą ir gyvenamosios vietos patrauklumą</t>
  </si>
  <si>
    <t>2.1.1.</t>
  </si>
  <si>
    <t>2.1.1-r-1</t>
  </si>
  <si>
    <t xml:space="preserve">Rezultato vertinimo kriterijus: Pritrauktos papildomos materialinės investicijos į tikslines teritorijas 
</t>
  </si>
  <si>
    <t>2.1.1-r-2</t>
  </si>
  <si>
    <t>2.1.2-r-1</t>
  </si>
  <si>
    <t>2.1.2-r-2</t>
  </si>
  <si>
    <t xml:space="preserve">Rezultato vertinimo kriterijus: Investicijas gavusių kultūros objektų skaičius
</t>
  </si>
  <si>
    <t xml:space="preserve">Rezultato vertinimo kriterijus: Vidutinės disponuojamos piniginės pajamos per mėnesį vienam namų ūkio nariui palyginti su šalies vidurkiu, proc. 
</t>
  </si>
  <si>
    <t xml:space="preserve">Rezultato vertinimo kriterijus: Gyventojų, gyvenančių mažuosiuose miestuose, miesteliuose ir kaimuose, kuriuose įgyvendinti kompleksinės plėtros projektai, skaičius 
</t>
  </si>
  <si>
    <t>2.1.1.1.</t>
  </si>
  <si>
    <t>Priemonė:  Kompleksinis Panevėžio miesto dalių atnaujinimas ir plėtra</t>
  </si>
  <si>
    <t>P.B.239</t>
  </si>
  <si>
    <t>P.B.238</t>
  </si>
  <si>
    <t>2.1.1.2.</t>
  </si>
  <si>
    <t>2.1.1.3.</t>
  </si>
  <si>
    <t>2.1.1.4.</t>
  </si>
  <si>
    <t>2.1.1.5.</t>
  </si>
  <si>
    <t>2.1.1.6.</t>
  </si>
  <si>
    <t>2.1.1.7.</t>
  </si>
  <si>
    <t>2.1.2.</t>
  </si>
  <si>
    <t>2.1.2.1.</t>
  </si>
  <si>
    <t>2.1.2.2.</t>
  </si>
  <si>
    <t>2.1.2.3.</t>
  </si>
  <si>
    <t>2.1.2.4.</t>
  </si>
  <si>
    <t>2.1.2.5.</t>
  </si>
  <si>
    <t>2.1.2.6.</t>
  </si>
  <si>
    <t>2.1.2.7.</t>
  </si>
  <si>
    <t>2.1.2.8.</t>
  </si>
  <si>
    <t>2.1.2.9.</t>
  </si>
  <si>
    <t>2.1.2.10.</t>
  </si>
  <si>
    <t>2.1.2.11.</t>
  </si>
  <si>
    <t>Uždavinys: Pagerinti gyvenamąją aplinką bei skatinti darnų išteklių naudojimą</t>
  </si>
  <si>
    <t>Priemonė:  Biržų, Kupiškio, Pasvalio ir Rokiškio miestų kompleksinė plėtra</t>
  </si>
  <si>
    <t>P.S.364</t>
  </si>
  <si>
    <t>P.S.365</t>
  </si>
  <si>
    <t>R.N.922</t>
  </si>
  <si>
    <t>R.N.921</t>
  </si>
  <si>
    <t>P.B. 214</t>
  </si>
  <si>
    <t>P.S. 342</t>
  </si>
  <si>
    <t xml:space="preserve">Priemonė:  Vietinių kelių techninių parametrų ir eismo saugos gerinimas </t>
  </si>
  <si>
    <t>Priemonė:  Kultūros infrastruktūros modernizavimas</t>
  </si>
  <si>
    <t>P.N.304</t>
  </si>
  <si>
    <t>Priemonė:  Kultūros paveldo objektų aktualizavimas</t>
  </si>
  <si>
    <t>P.S.335</t>
  </si>
  <si>
    <t>P.B.209</t>
  </si>
  <si>
    <t xml:space="preserve">Priemonė:  Savivaldybes jungiančių turizmo trasų ir turizmo maršrutų informacinės infrastruktūros plėtra </t>
  </si>
  <si>
    <t>P.N. 817</t>
  </si>
  <si>
    <t>Priemonė:  Regiono judumo didinimas plėtojant regionų jungtis (Via Baltica)</t>
  </si>
  <si>
    <t>Priemonė RPT 2019-09-03 sprendimu Nr. 51-4S-19 išbraukta</t>
  </si>
  <si>
    <t>Priemonė: Kaimo gyvenamųjų vietovių (turinčių 1-6 tūkst. gyventojų) atnaujinimas ir plėtra</t>
  </si>
  <si>
    <t>Priemonė:   Paviršinių nuotekų sistemų tvarkymas</t>
  </si>
  <si>
    <t>P.S.328</t>
  </si>
  <si>
    <t>P.N.028</t>
  </si>
  <si>
    <t>Priemonė:  Komunalinių atliekų surinkimo ir pirminio rūšiavimo infrastruktūros plėtra</t>
  </si>
  <si>
    <t>P.S.329</t>
  </si>
  <si>
    <t>Priemonė:  Geriamojo vandens tiekimo ir nuotekų tvarkymo sistemų renovavimas ir plėtra</t>
  </si>
  <si>
    <t>P.N.050</t>
  </si>
  <si>
    <t>P.N.051</t>
  </si>
  <si>
    <t>P.N.053</t>
  </si>
  <si>
    <t>Gyventojai, kuriems teikiamos paslaugos naujai pastatytais nuotekų surinkimo tinklais (GE)</t>
  </si>
  <si>
    <t>P.N.054</t>
  </si>
  <si>
    <t>P.S.333</t>
  </si>
  <si>
    <t>P.B.218</t>
  </si>
  <si>
    <t>P.B.219</t>
  </si>
  <si>
    <t>Priemonė:  Natūralaus ar urbanizuoto kraštovaizdžio atkūrimas</t>
  </si>
  <si>
    <t>R.N.091</t>
  </si>
  <si>
    <t>P.S. 338</t>
  </si>
  <si>
    <t>P.N.093</t>
  </si>
  <si>
    <t>P.N.092</t>
  </si>
  <si>
    <t>P.N.094</t>
  </si>
  <si>
    <t>Priemonė:  Darnaus judumo miestuose skatinimas</t>
  </si>
  <si>
    <t>P.N.507</t>
  </si>
  <si>
    <t>P.S.323</t>
  </si>
  <si>
    <t>P.S.324</t>
  </si>
  <si>
    <t>Priemonė:  Aplinkai draugiško viešojo transporto plėtra</t>
  </si>
  <si>
    <t>P.S.325</t>
  </si>
  <si>
    <t xml:space="preserve">Priemonė:  Kaimo gyvenamųjų vietovių (turinčių iki 1 tūkst. gyventojų) atnaujinimas </t>
  </si>
  <si>
    <t>Priemonė:  Pėsčiųjų ir dviračių takų rekonstrukcija ir plėtra</t>
  </si>
  <si>
    <t>P.S.321</t>
  </si>
  <si>
    <t>P.S.322</t>
  </si>
  <si>
    <t>Priemonė:  Elektromobilių įkrovimo aikštelių įrengimas</t>
  </si>
  <si>
    <t xml:space="preserve">Priemonė:  Taršos mažinimo priemonių įgyvendinimas </t>
  </si>
  <si>
    <t>P.N.509</t>
  </si>
  <si>
    <t>P.N.097</t>
  </si>
  <si>
    <t>P.S.339</t>
  </si>
  <si>
    <t>P.N.098</t>
  </si>
  <si>
    <t>Pasirašytos sutartys. Įgyvendinami 2 projektai.</t>
  </si>
  <si>
    <t>Visi projektai pagal „Priemonių, gerinančių ambulatorinių sveikatos priežiūros paslaugų prieinamumą tuberkulioze sergantiems asmenims, įgyvendinimas“ ir „Sveikos gyvensenos skatinimas regioniniu lygiu“ priemones yra įgyvendinami.</t>
  </si>
  <si>
    <t>Įgyvendinami projektai pagal priemonę „Kultūros infrastruktūros modernizavimas“ ir pagal priemonę „Kultūros paveldo objektų aktualizavimas“.</t>
  </si>
  <si>
    <t>1. Patogi regiono geografinė padėtis investicijoms pritraukti ir verslui plėtoti.</t>
  </si>
  <si>
    <t>2. Didelė dalis pridėtinės vertės sukuriama pramonėje.</t>
  </si>
  <si>
    <t xml:space="preserve">3. Veikia Panevėžio mechatronikos centras, Panevėžio laisvoji ekonominė zona (LEZ), Panevėžio mokslo ir technologijų parkas,  sukurta plyno lauko infrastruktūra Panevėžio rajone. </t>
  </si>
  <si>
    <t>4. Neišleidžiama užterštų nuotekų be valymo iš vandens valymo įrenginių.</t>
  </si>
  <si>
    <t>5. Kvalifikuota, santykinai pigi darbo jėga.</t>
  </si>
  <si>
    <t>6. Moderni Kauno technologijos universiteto Panevėžio technologijų ir verslo fakulteto ir Panevėžio kolegijos studijų materialinė bazė ir aukštos kvalifikacijos specialistai. Atnaujinta profesinio mokymo infrastruktūra Panevėžio profesinio rengimo centre ir Panevėžio darbo rinkos mokymo centre.</t>
  </si>
  <si>
    <t>7. Išmetama mažai teršalų į atmosferą iš stacionarių taršos šaltinių.</t>
  </si>
  <si>
    <t>8. Veikia tarptautinius standartus atitinkanti universali sporto ir pramogų arena.</t>
  </si>
  <si>
    <t>9. Didelė žemės ūkyje sukuriamos pridėtinės vertės dalis bei santykinai nedidelė dalis užimtųjų žemės ūkyje ir miškininkystėje.</t>
  </si>
  <si>
    <t>10. Paslaugų prieinamumą užtikrinantis pirminės ir antrinės sveikatos priežiūros įstaigų tinklas bei stacionarias socialines paslaugas teikiančių įstaigų tinklas. Veikia 5 visuomenės sveikatos biurai.</t>
  </si>
  <si>
    <t>11. Didelis bendruomeninių organizacijų skaičius. Veikia vietos veiklos grupės.</t>
  </si>
  <si>
    <t>12. Didelė dalis namų ūkių turi asmeninį kompiuterį ir interneto prieigą.</t>
  </si>
  <si>
    <t>13. Patrauklūs gamtiniai ir kultūros paveldo objektai.</t>
  </si>
  <si>
    <t>14. Didelė technologinių novatorių dalis inovacinių įmonių tarpe.</t>
  </si>
  <si>
    <t>15. Daugiau nei ketvirtadalis tiesioginių užsienio investicijų į maisto produktų, gėrimų ir tabako gamybos veiklas Lietuvoje investuojamos Panevėžio apskrityje.</t>
  </si>
  <si>
    <t>16. Teikiamos ir vystomos elektroninės paslaugos viešajame administravime.</t>
  </si>
  <si>
    <t>17. Aktyvus rajonų bendradarbiavimas su  Latvijos pasienio rajonais.</t>
  </si>
  <si>
    <t>18. Veikia pakankami kultūros centrų ir mėgėjų meno kolektyvų, puoselėjamos kultūrinės tradicijos ir amatai.</t>
  </si>
  <si>
    <t>19. Didelis jaunųjų ūkininkų skaičius.</t>
  </si>
  <si>
    <t>20. Platus bibliotekų teikiamų paslaugų visuomenei spektras bei veikia pakankami kaimo bibliotekų filialų.</t>
  </si>
  <si>
    <t>21. Didelė 25-64 m. amžiaus gyventojų, turinčių vidutinį išsilavinimą, dalis.</t>
  </si>
  <si>
    <t>22. Centralizuotas Greitosios medicinos pagalbos dispečerinės paslaugų teikimas.</t>
  </si>
  <si>
    <t>23. Neto migracija ir tarptautinė migracija yra vienos mažiausių.</t>
  </si>
  <si>
    <t>24. Mažas asmenų (šeimų), buvusių sąrašuose socialiniam būstui nuomoti, skaičius.</t>
  </si>
  <si>
    <t>1. Labai didelis demografinės senatvės koeficientas (pagyvenusių (60 metų ir vyresnio amžiaus) žmonių skaičius, tenkantis 100-ui vaikų iki 15 metų amžiaus).</t>
  </si>
  <si>
    <t>2. Mažos tiesioginės užsienio investicijos ir materialinės investicijos vienam gyventojui, ypatingai rajoninėse savivaldybėse.</t>
  </si>
  <si>
    <t>3. BVP, tenkantis vienam gyventojui, sudaro tik 74 proc. šalies vidurkio.</t>
  </si>
  <si>
    <t>4. Labai didelis, ypač jaunimo, nedarbo lygis. Ilgalaikiai bedarbiai sudaro didesnę bedarbių dalį. Trečdalis bedarbių yra nekvalifikuoti.</t>
  </si>
  <si>
    <t>5. Maža perkamoji galia.</t>
  </si>
  <si>
    <t>6. Maža dalis įmonių diegia inovacijas.</t>
  </si>
  <si>
    <t>7. Didelė dalis namų ūkių verčiasi labai sunkiai ir sunkiai, didelis socialinės pašalpos gavėjų skaičius.</t>
  </si>
  <si>
    <t>8. Nepakankamai aktyviai sprendžiamos daugiabučių, viešųjų pastatų ir individualių namų renovavimo problemos. Nepakankamai išnaudojami atsinaujinantys energijos ištekliai.</t>
  </si>
  <si>
    <t>9. Labai didelis darbingo amžiaus gyventojams tenkančių valstybinio socialinio draudimo netekto darbingumo (invalidumo) pensijas gaunančių asmenų skaičius.</t>
  </si>
  <si>
    <t>10. Mažai jaunų gyventojų kaime.</t>
  </si>
  <si>
    <t>11. Pasenęs, neefektyvus ir neekonomiškas viešasis transportas rajonų savivaldybėse.</t>
  </si>
  <si>
    <t>12. Neišvystyti bei nusidėvėję inžineriniai tinklai mažesniuose miesteliuose ir kaimuose.</t>
  </si>
  <si>
    <t>13. Nepakankamas kaimo verslumo potencialas.</t>
  </si>
  <si>
    <t>14. Didelis vandens, elektros, šilumos ir dujų tiekimo įrengimų bei tinklų nusidėvėjimas.</t>
  </si>
  <si>
    <t>15. Nusidėvėję melioracijos įrenginiai.</t>
  </si>
  <si>
    <t>16. Neišnaudojamos tranzito galimybės.</t>
  </si>
  <si>
    <t>17. Viešosios ir privačios turizmo infrastruktūros bei paslaugų trūkumas.</t>
  </si>
  <si>
    <t>18. Neišnaudojamos turizmo paslaugų galimybės prie „Via Baltica“ automagistralės.</t>
  </si>
  <si>
    <t>19. Maža vietinės reikšmės automobilių kelių su patobulinta danga dalis.</t>
  </si>
  <si>
    <t>20. Pasenusi dalies švietimo įstaigų infrastruktūra, nepakankamai moderni materialinė bazė.</t>
  </si>
  <si>
    <t>21. Nepakankamai tvarkomos užterštos teritorijos, objektai ir vandens telkiniai bei dėl didelės pasklidosios žemės ūkio taršos nepasiekiama gera paviršinių vandens telkinių būklė.</t>
  </si>
  <si>
    <t>22. Didelis socialinės rizikos šeimų skaičius.</t>
  </si>
  <si>
    <t>23. Nepakankamai išvystyta kaimo viešoji infrastruktūra, įskaitant kultūros paveldą.</t>
  </si>
  <si>
    <t>24. Nepakankamas atliekų surinkimo, rūšiavimo ir perdirbimo lygis.</t>
  </si>
  <si>
    <t>25. Prasta kultūros įstaigų materialinė bazė, ypač rajonų savivaldybėse.</t>
  </si>
  <si>
    <t>26. Daug apleistų ir bešeimininkių pastatų.</t>
  </si>
  <si>
    <t>27. Nepakankamas žemės ūkio produktų gamybos efektyvumas ūkininkų ūkiuose. Neorganizuota, neefektyvi kooperatyvų, asociacijų veikla.</t>
  </si>
  <si>
    <t>28. Laisvalaikio, ypatingai aktyvaus, ir pramogų infrastruktūros stoka.</t>
  </si>
  <si>
    <t>29. Nepakankamai formuojamas teigiamas visuomenės požiūris į sveiką gyvenseną, sveikatos išsaugojimą ir stiprinimą.</t>
  </si>
  <si>
    <t>30. Pasenusi dalies socialinių paslaugų įstaigų infrastruktūra ir materialinė bazė.</t>
  </si>
  <si>
    <t>31. Informacijos apie turizmo galimybes regione trūkumas.</t>
  </si>
  <si>
    <t>32. Sergamumas daugeliu lėtinių neinfekcinių ligų ir infekcinių ligų didesnis nei vidutiniškai Lietuvoje.</t>
  </si>
  <si>
    <t>33. Mažai išvystytas dviračių takų tinklas.</t>
  </si>
  <si>
    <t>34. Finansavimo, vadybos patirties, teisinių žinių stoka NVO sektoriuje bei gebėjimų pasinaudoti parama trūkumas.</t>
  </si>
  <si>
    <t>35. Neefektyvus gyventojų švietimas aplinkosaugos srityje.</t>
  </si>
  <si>
    <t>1. Mažėjanti šilumos energijos kaina.</t>
  </si>
  <si>
    <t>2. Inžinerinių įrengimų bei tinklų atnaujinimas ir plėtra.</t>
  </si>
  <si>
    <t>3. Atliekų panaudojimas šilumos ir elektros energijos gamybai.</t>
  </si>
  <si>
    <t>4. Daugiabučių ir individualių namų bei viešųjų pastatų modernizavimas.</t>
  </si>
  <si>
    <t>5. Gerėjančios investavimo sąlygos sukurtose pramoninėse zonose bei mokslo ir technologiniuose parkuose.</t>
  </si>
  <si>
    <t>6. Efektyvesnis atliekų surinkimas, rūšiavimas ir perdirbimas, mažėjanti aplinkos tarša dėl efektyvaus gyventojų aplinkosauginio švietimo.</t>
  </si>
  <si>
    <t>7. Vietinių išteklių (medienos, durpių) naudojimas biokuro gamybai.</t>
  </si>
  <si>
    <t>8. Alternatyvių veiklų ir smulkaus verslo bei paslaugų kaime plėtojimas.</t>
  </si>
  <si>
    <t>9. Atsinaujinančių energijos šaltinių naudojimo didinimas energijos išteklių gamybai.</t>
  </si>
  <si>
    <t>10. Gerėjanti ekonominė Lietuvos situacija bei augančios Lietuvos eksporto apimtys.</t>
  </si>
  <si>
    <t>11. Šilumos ūkio sistemos pertvarka.</t>
  </si>
  <si>
    <t>12. Gyvenimo kokybės kaime gerėjimas.</t>
  </si>
  <si>
    <t>13. Didėjantys transporto srautai, kurie skatins logistikos infrastruktūros plėtrą.</t>
  </si>
  <si>
    <t>14. Elektroninių paslaugų plėtra gerinant viešųjų paslaugų teikimą.</t>
  </si>
  <si>
    <t>15. Privataus sektoriaus investicijos į kultūros, sporto ir laisvalaikio infrastruktūros atnaujinimą.</t>
  </si>
  <si>
    <t>16. „Rail Baltica“ projekto įgyvendinimas, kuris leistų per regioną nutiesti europinę geležinkelio vėžę ar jos atšaką.</t>
  </si>
  <si>
    <t>17. Didėjantys turistų srautai dėl aktyvesnės Lietuvos turizmo rinkodaros užsienio valstybėse.</t>
  </si>
  <si>
    <t>18. Didėjančios pervežamų krovinių apimtys.</t>
  </si>
  <si>
    <t>19. Vaikų ir paauglių psichikos sveikatos paslaugų kokybės ir prieinamumo gerinimas.</t>
  </si>
  <si>
    <t>20. Kultūros paveldo objektų tvarkymo paprastesnis reglamentavimas.</t>
  </si>
  <si>
    <t>21. Nestacionarių socialinių paslaugų įstaigų tinklo ir paslaugų plėtra.</t>
  </si>
  <si>
    <t>22. Mokymosi visą gyvenimą skatinimas.</t>
  </si>
  <si>
    <t>23. Bendruomenių ir NVO veiklos palaikymas ir sąlygų plėtrai sudarymas, suteikiant reikalingą pagalbą ir finansinę paramą.</t>
  </si>
  <si>
    <t>24. Viešojo administravimo ir verslo atstovų bendradarbiavimo skatinimas, didinant gyventojų, ypatingai jaunimo, aktyvumą darbo rinkoje, remiant verslą ir mokant verslumo.</t>
  </si>
  <si>
    <t>25. Sveiko gyvenimo būdo aktyvesnis propagavimas visuomenėje.</t>
  </si>
  <si>
    <t>26. Pirminio lygio asmens sveikatos priežiūros bei socialinių paslaugų integravimas.</t>
  </si>
  <si>
    <t>27. Vandens ir dviračių turizmo vystymas.</t>
  </si>
  <si>
    <t>28. Pajuostės oro uosto konversija.</t>
  </si>
  <si>
    <t>29. Neformalaus švietimo plėtojimas bei nusikalstamumo prevencinių programų vykdymas.</t>
  </si>
  <si>
    <t>30. Sąlygų kokybiškam gyventojų kultūriniam tobulėjimui sudarymas, kuriant bei modernizuojant kultūros infrastruktūrą ir įstaigas.</t>
  </si>
  <si>
    <t>31. Rajonų savivaldybių priešgaisrinių tarnybų ugniagesių tinklo optimizavimas.</t>
  </si>
  <si>
    <t>32. Savanorių ugniagesių rinktinių ir jų narių veiklos vystymas.</t>
  </si>
  <si>
    <t>1. Energetinių išteklių kainos didėjimas.</t>
  </si>
  <si>
    <t>2. Ekonominis nuosmukis.</t>
  </si>
  <si>
    <t>3. Lėšų trūkumas inžinerinės infrastruktūros atnaujinimui ir plėtrai.</t>
  </si>
  <si>
    <t>4. Didėjantis kvalifikuotų specialistų „nutekėjimas“ į užsienį.</t>
  </si>
  <si>
    <t>5. Neauganti gyventojų perkamoji galia.</t>
  </si>
  <si>
    <t>6. Visuomenės senėjimas.</t>
  </si>
  <si>
    <t>7. Socialinės apsaugos išlaidų augimas dėl paramos gavėjų skaičiaus augimo.</t>
  </si>
  <si>
    <t>8. Žemas įmonių konkurencingumas dėl mažėjančio inovacijų diegimo ir mokslinių tyrimų taikymo.</t>
  </si>
  <si>
    <t>9. Didėjančios energijos išlaidos ir aplinkos tarša dėl nemodernizuojamos inžinerinės infrastruktūros bei augančių importuojamų energijos išteklių kainų.</t>
  </si>
  <si>
    <t>10. Aukštųjų ir profesinių mokyklų studijų ir mokymo programų neatitikimas darbo rinkos poreikiams.</t>
  </si>
  <si>
    <t>11. Blogėjanti daugiabučių ir individualių namų bei viešųjų pastatų būklė, didėjantys jų išlaikymo kaštai dėl nevykdomos jų modernizacijos.</t>
  </si>
  <si>
    <t>12. Socialinės apsaugos ir sveikatos priežiūros poreikio ir išlaidų augimas dėl visuomenės senėjimo.</t>
  </si>
  <si>
    <t>13. Produkcijos savikainos didėjimas dėl brangstančių žaliavų, neinovatyvaus gamybos proceso ir pasenusių technologijų.</t>
  </si>
  <si>
    <t xml:space="preserve">14. Didėjančios nekvalifikuotų ir nekvalifikuoto jaunimo iki 21 m. bedarbių dalys. </t>
  </si>
  <si>
    <t>15. Vaikų ugdomų ikimokykliniame ugdyme mažėjimas, studentų ir moksleivių skaičiaus mažėjimas aukštosiose ir kt. mokyklose.</t>
  </si>
  <si>
    <t>16. Mažėjantis kaimo gyventojų, ypač darbingo amžiaus ir jaunimo, skaičius.</t>
  </si>
  <si>
    <t>17. Neišnaudojami atsinaujinantys energijos ištekliai.</t>
  </si>
  <si>
    <t>18. Didėjantys atliekų kiekiai.</t>
  </si>
  <si>
    <t>19. Gamtinių ir kultūros paveldo objektų patrauklumo sumažėjimas dėl nusidėvėjimo.</t>
  </si>
  <si>
    <t>20. Švietimo įstaigų infrastruktūros ir materialinės bazės blogėjimas.</t>
  </si>
  <si>
    <t>21. Didėjantys naujų aplinkos apsaugos priemonių įdiegimo kaštai.</t>
  </si>
  <si>
    <t>22. Mažėjantis regiono patrauklumas tolesniam mokymuisi.</t>
  </si>
  <si>
    <t>23. Didėjanti verslo konkurencija šalies ir tarptautinėse rinkose.</t>
  </si>
  <si>
    <t>24. Gyventojų sveikatos problemų didėjimas dėl nesveiko gyvenimo būdo.</t>
  </si>
  <si>
    <t>25. Nemažėjančios biurokratinės kliūtys smulkaus ir vidutinio verslo vystymui.</t>
  </si>
  <si>
    <t>26. Neaktyvūs kaimo gyventojai.</t>
  </si>
  <si>
    <t>27. Nemažėjantis oro, vandens bei dirvožemio užterštumas.</t>
  </si>
  <si>
    <t>28. Nevystomas viešo, privataus ir mokslo sektorių bendradarbiavimas.</t>
  </si>
  <si>
    <t>29. Mažėjantis užsienio turistų skaičius dėl nepatrauklios turizmo infrastruktūros, paslaugų ir informacijos apie turizmo galimybes trūkumo.</t>
  </si>
  <si>
    <t>30. Nepakankamas dėmesys kultūrai skatins žmonių tautinio ir bendruomeninio tapatumo praradimą.</t>
  </si>
  <si>
    <t>31. Mažėjantis valstybės skiriamas finansavimas socialinio būsto plėtrai.</t>
  </si>
  <si>
    <t>32. Neaugantis kultūros ir meno darbuotojų pajamų lygis.</t>
  </si>
  <si>
    <t>33. Nepakankamas visuomenės aplinkosauginis švietimas.</t>
  </si>
  <si>
    <t>34. Didėjanti politikų įtaka NVO ir bendruomenėms.</t>
  </si>
  <si>
    <t>35. Dažnėjantys gamtos stichiniai reiškiniai (stiprūs vėjai, liūtys, uraganai ir kt.).</t>
  </si>
  <si>
    <t>Produkto vertinimo kriterijus: Parengtos piliečių chartijos</t>
  </si>
  <si>
    <t>Produkto vertinimo kriterijus: Viešojo valdymo institucijos, pagerinusios visuomenės patenkinimo teikiamomis paslaugomis indeksą</t>
  </si>
  <si>
    <t>Produkto vertinimo kriterijus: Valstybės ir savivaldybių institucijų ir įstaigų, pagal veiksmų programą ESF lėšomis įgyvendinusių paslaugų ir (ar) aptarnavimo kokybei gerinti skirtas priemones, dalis</t>
  </si>
  <si>
    <t>Produkto vertinimo kriterijus: Pagal veiksmų programą ERPF lėšomis atnaujintos ikimokyklinio ir priešmokyklinio ugdymo mokyklos</t>
  </si>
  <si>
    <t>Produkto vertinimo kriterijus: Pagal veiksmų programą ERPF lėšomis sukurtos naujos ikimokyklinio ir priešmokyklinio ugdymo vietos</t>
  </si>
  <si>
    <t>Produkto vertinimo kriterijus: Investicijas gavusios vaikų priežiūros arba švietimo infrastruktūros pajėgumas</t>
  </si>
  <si>
    <t>Produkto vertinimo kriterijus: Pagal veiksmų programą ERPF lėšomis atnaujintos ikimokyklinio ir/ar priešmokyklinio ugdymo grupės</t>
  </si>
  <si>
    <t>Produkto vertinimo kriterijus: Pagal veiksmų
programą ERPF
lėšomis atnaujintos
bendrojo ugdymo
mokyklos</t>
  </si>
  <si>
    <t>Produkto vertinimo kriterijus: Pagal veiksmų programą ERPF lėšomis atnaujintos neformaliojo ugdymo įstaigos</t>
  </si>
  <si>
    <t>Produkto vertinimo kriterijus: Naujai įrengtų ar įsigytų socialinių būstų skaičius</t>
  </si>
  <si>
    <t>Produkto vertinimo kriterijus: Investicijas gavusių socialinių paslaugų infrastruktūros objektų skaičius</t>
  </si>
  <si>
    <t>Produkto vertinimo kriterijus: Tikslinių grupių asmenys, gavę tiesioginės naudos iš investicijų į socialinių paslaugų infrastruktūrą</t>
  </si>
  <si>
    <t>Produkto vertinimo kriterijus: Investicijas gavusiose įstaigose esančios vietos socialinių paslaugų gavėjams</t>
  </si>
  <si>
    <t xml:space="preserve"> </t>
  </si>
  <si>
    <t>Įgyvendinami projektai pagal priemonę "Kultūros infrastruktūros modernizavimas"</t>
  </si>
  <si>
    <t>Įgyvendinami projektai pagal priemones "Biržų, Kupiškio, Pasvalio ir Rokiškio miestų kompleksinė plėtra", " Kultūros infrastruktūros modernizavimas", "Kultūros paveldo objektų aktualizavimas"</t>
  </si>
  <si>
    <t>Įgyvendinami projektai pagal priemones "Kaimo gyvenamųjų vietovių (turinčių 1-6 tūkst. gyventojų) atnaujinimas ir plėtra", "Kultūros infrastruktūros modernizavimas", "Kultūros paveldo objektų aktualizavimas"</t>
  </si>
  <si>
    <t>Įgyvendinami projektai pagal priemonę "Paslaugų ir asmenų aptarnavimo kokybės gerinimas savivaldybėse".</t>
  </si>
  <si>
    <t>Produkto vertinimo kriterijus: Tikslinių grupių asmenys, kurie dalyvavo informavimo, švietimo ir mokymo renginiuose bei sveikatos raštingumą didinančiose veiklose</t>
  </si>
  <si>
    <t>Produkto vertinimo kriterijus: Tuberkulioze sergantys pacientai, kuriems buvo suteiktos socialinės paramos priemonės (maisto talonų dalijimas) tuberkuliozės ambulatorinio gydymo metu</t>
  </si>
  <si>
    <t>Produkto vertinimo kriterijus: Gyventojai, turintys galimybę pasinaudoti pagerintomis sveikatos priežiūros paslaugomis</t>
  </si>
  <si>
    <t>Produkto vertinimo kriterijus: Viešąsias sveikatos priežiūros paslaugas teikiančių asmens sveikatos priežiūros įstaigų, kuriuose modernizuota paslaugų teikimo infrastruktūra, skaičius</t>
  </si>
  <si>
    <t>Produkto vertinimo kriterijus: Pastatyti arba atnaujinti viešieji arba komerciniai pastatai miestų  vietovėse</t>
  </si>
  <si>
    <t xml:space="preserve">Produkto vertinimo kriterijus: Sukurtos arba atnaujintos atviros erdvės miestų vietovėse </t>
  </si>
  <si>
    <t>Produkto vertinimo kriterijus: Pastatyti arba atnaujinti viešieji arba komerciniai pastatai miestų vietovėse</t>
  </si>
  <si>
    <t>Produkto vertinimo kriterijus: Naujos darbo vietos tvarkomose teritorijose (vnt.)</t>
  </si>
  <si>
    <t>Produkto vertinimo kriterijus: Vietos vienetų investicijos tvarkomose teritorijose, tūkst. EUR</t>
  </si>
  <si>
    <t>Produkto vertinimo kriterijus: Bendras rekonstruotų arba atnaujintų kelių ilgis, km</t>
  </si>
  <si>
    <t>Produkto vertinimo kriterijus: Įdiegtos saugų eismą gerinančios ir aplinkosaugos priemonės, vnt.</t>
  </si>
  <si>
    <t>Produkto vertinimo kriterijus: Modernizuoti kultūros infrastruktūros objektai</t>
  </si>
  <si>
    <t>Produkto vertinimo kriterijus: Sutvarkyti, įrengti ir pritaikyti lankymui gamtos ir kultūros paveldo objektai ir teritorijos</t>
  </si>
  <si>
    <t>Produkto vertinimo kriterijus: Numatomo apsilankymų remiamuose kultūros ir gamtos paveldo objektuose bei turistų traukos vietose skaičiaus padidėjimas</t>
  </si>
  <si>
    <t>Produkto vertinimo kriterijus: Įrengti įženklinimo infrastruktūros objektai</t>
  </si>
  <si>
    <t>Produkto vertinimo kriterijus: Naujos atviros erdvės vietovėse nuo 1 iki 6 tūkst. gyv. (išskyrus savivaldybių centrus), kv. m.</t>
  </si>
  <si>
    <t>Produkto vertinimo kriterijus: Atnaujinti ir pritaikyti naujai paskirčiai pastatai, statiniai kaimo vietovėse, kv. m.</t>
  </si>
  <si>
    <t>Produkto vertinimo kriterijus: Lietaus nuotėkio plotas, iš kurio surenkamam paviršiniam (lietaus) vandeniui tvarkyti, įrengta ir (ar) rekonstruota infrastruktūra</t>
  </si>
  <si>
    <t>Produkto vertinimo kriterijus: Inventorizuota neapskaityto paviršinių nuotekų nuotakyno dalis</t>
  </si>
  <si>
    <t xml:space="preserve">Produkto vertinimo kriterijus: Sukurti/pagerinti atskiro komunalinių atliekų surinkimo pajėgumai </t>
  </si>
  <si>
    <t>Produkto vertinimo kriterijus: Gyventojai, kuriems teikiamos vandens tiekimo paslaugos naujai pastatytais geriamojo vandens tiekimo tinklais (skaičius)</t>
  </si>
  <si>
    <t>Produkto vertinimo kriterijus: Gyventojai, kuriems teikiamos vandens tiekimo paslaugos iš naujai pastatytų ir (arba) rekonstruotų geriamojo vandens gerinimo įrenginių (skaičius)</t>
  </si>
  <si>
    <t xml:space="preserve">Produkto vertinimo kriterijus: Gyventojai, kuriems teikiamos nuotekų valymo paslaugos naujai pastatytais ir (arba) rekonstruotais nuotekų valymo įrenginiais (GE) </t>
  </si>
  <si>
    <t xml:space="preserve">Produkto vertinimo kriterijus: Rekonstruotų vandens tiekimo ir nuotekų surinkimo tinklų ilgis, km </t>
  </si>
  <si>
    <t>Produkto vertinimo kriterijus: Papildomi gyventojai, kuriems teikiamos pagerintos vandens tiekimo paslaugos</t>
  </si>
  <si>
    <t>Produkto vertinimo kriterijus: Papildomi gyventojai, kuriems teikiamos pagerintos nuotekų tvarkymo paslaugos</t>
  </si>
  <si>
    <t>Produkto vertinimo kriterijus: Teritorijų, kuriose įgyvendintos kraštovaizdžio formavimo priemonės, plotas, ha</t>
  </si>
  <si>
    <t>Produkto vertinimo kriterijus: Išsaugoti, sutvarkyti ar atkurti įvairaus teritorinio lygmens kraštovaizdžio arealai</t>
  </si>
  <si>
    <t xml:space="preserve">Produkto vertinimo kriterijus: Likviduoti kraštovaizdį darkantys bešeimininkiai apleisti statiniai ir įrenginiai (skaičius) </t>
  </si>
  <si>
    <t>Produkto vertinimo kriterijus: Kraštovaizdžio ir (ar) gamtinio karkaso formavimo aspektais pakeisti ar pakoreguoti savivaldybių ar jų dalių bendrieji planai</t>
  </si>
  <si>
    <t>Produkto vertinimo kriterijus: Parengti darnaus judumo mieste planai</t>
  </si>
  <si>
    <t>Produkto vertinimo kriterijus: Įgyvendintos darnaus judumo priemonės, vnt.</t>
  </si>
  <si>
    <t xml:space="preserve">Produkto vertinimo kriterijus: Įsigytos naujos ekologiškos viešojo transporto priemonės </t>
  </si>
  <si>
    <t>Produkto vertinimo kriterijus: Įrengtų naujų dviračių ir / ar pėsčiųjų takų ir / ar trasų ilgis, km</t>
  </si>
  <si>
    <t>Produkto vertinimo kriterijus: Rekonstruotų dviračių ir/ar pėsčiųjų takų ir/ar trasų ilgis, km</t>
  </si>
  <si>
    <t>Produkto vertinimo kriterijus: Įrengtos elektromobilių įkrovimo stotelės</t>
  </si>
  <si>
    <t>Produkto vertinimo kriterijus: Parengti aplinkos oro kokybės valdymo priemonių planai</t>
  </si>
  <si>
    <t>Produkto vertinimo kriterijus: Įsigyti gatvių valymo įrenginiai</t>
  </si>
  <si>
    <t>Produkto vertinimo kriterijus: Įvykdytos visuomenės informavimo apie aplinkos oro kokybės gerinimą kampanijos</t>
  </si>
  <si>
    <t>Tikslas: Padidinti teritorinę sanglaudą ir gerinti aplinkos būklę</t>
  </si>
  <si>
    <t>Produkto vertinimo kriterijus: Rekultivuotos atvirais kasiniais pažeistos žemės</t>
  </si>
  <si>
    <t xml:space="preserve">Produkto vertinimo kriterijus: Įdiegtos intelektinės transpoto sistemos </t>
  </si>
  <si>
    <t>4 priedas</t>
  </si>
  <si>
    <t>PANEVĖŽIO REGIONO PLĖTROS PLANO ĮGYVENDINIMO STEBĖSENOS DUOMENŲ SUVESTINĖ (2020-12-31)</t>
  </si>
  <si>
    <t xml:space="preserve">1 lentelė. Projektų įgyvendinimo stebėsenos duomenų suvestinė. </t>
  </si>
  <si>
    <t xml:space="preserve">Projekto Nr. </t>
  </si>
  <si>
    <t>Unikalus projekto Nr.</t>
  </si>
  <si>
    <t>Projektas (pavadinimas)</t>
  </si>
  <si>
    <t>Pareiškėjas / projekto vykdytojas</t>
  </si>
  <si>
    <t xml:space="preserve">ITI, RSP, S </t>
  </si>
  <si>
    <t>Projekto būklė**</t>
  </si>
  <si>
    <t>Regiono plėtros planas (Eur)</t>
  </si>
  <si>
    <t>Projekto finansavimo sutartis (Eur)</t>
  </si>
  <si>
    <t>Projekto įgyvendinimas (Eur)</t>
  </si>
  <si>
    <t>Iš viso</t>
  </si>
  <si>
    <t>Finansavimas ES fondų ar kitų tarptautinių finansavimo šaltinių)</t>
  </si>
  <si>
    <t>Finansavimas iš valstybės biudžeto</t>
  </si>
  <si>
    <t>Pareiškėjo / projekto vykdytojo  ir partnerio (-ių) lėšos</t>
  </si>
  <si>
    <t>Išmokėtas finansavimas ES fondų ar kitų tarptautinių finansavimo šaltinių)</t>
  </si>
  <si>
    <t>1.1.1.1.1.</t>
  </si>
  <si>
    <t>R059920-490000-0001</t>
  </si>
  <si>
    <t>Viešųjų paslaugų ir asmenų aptarnavimo kokybės gerinimas Panevėžio miesto ir Panevėžio rajono savivaldybėse</t>
  </si>
  <si>
    <t>Panevėžio miesto savivaldybės administracija</t>
  </si>
  <si>
    <t>Įgyvendinama sutartis</t>
  </si>
  <si>
    <t>1.1.1.1.2.</t>
  </si>
  <si>
    <t>R059920-490000-0002</t>
  </si>
  <si>
    <t>Paslaugų ir asmenų aptarnavimo kokybės gerinimas Pasvalio rajono savivaldybėje</t>
  </si>
  <si>
    <t>Pasvalio rajono savivaldybės administracija</t>
  </si>
  <si>
    <t>Priemonė: Ikimokyklinio ir priešmokyklinio ugdymo prieinamumo didinimas</t>
  </si>
  <si>
    <t>1.1.2.1.1</t>
  </si>
  <si>
    <t>R057705-230000-0003</t>
  </si>
  <si>
    <t xml:space="preserve">Biržų lopšelio-darželio „Ąžuoliukas" ikimokyklinio ir priešmokyklinio ugdymo infrastruktūros modernizavimas </t>
  </si>
  <si>
    <t>Biržų rajono savivaldybės administracija</t>
  </si>
  <si>
    <t>1.1.2.1.2</t>
  </si>
  <si>
    <t>R057705-235000-0004</t>
  </si>
  <si>
    <t>Kupiškio vaikų lopšelyje-darželyje „Obelėlė“ edukacinių erdvių modernizavimas</t>
  </si>
  <si>
    <t>Kupiškio rajono savivaldybės administracija</t>
  </si>
  <si>
    <t>Baigtas</t>
  </si>
  <si>
    <t>1.1.2.1.3</t>
  </si>
  <si>
    <t>R057705-235000-0005</t>
  </si>
  <si>
    <t>Lopšelio-darželio „Rugelis“ vidaus patalpų ir ugdymo aplinkos modernizavimas</t>
  </si>
  <si>
    <t>ITI</t>
  </si>
  <si>
    <t>1.1.2.1.4</t>
  </si>
  <si>
    <t>R057705-235000-0006</t>
  </si>
  <si>
    <t>Regos centro „Linelis“ pastato vidaus patalpų ir ugdymo aplinkos modernizavimas</t>
  </si>
  <si>
    <t>1.1.2.1.5</t>
  </si>
  <si>
    <t>R057705-235000-0007</t>
  </si>
  <si>
    <t>Ikimokyklinio ir priešmokyklinio ugdymo prieinamumo didinimas Panevėžio rajono savivaldybėje</t>
  </si>
  <si>
    <t>Panevėžio rajono savivaldybės administracija</t>
  </si>
  <si>
    <t>1.1.2.1.6</t>
  </si>
  <si>
    <t>R057705-235000-0008</t>
  </si>
  <si>
    <t>Pasvalio lopšelio-darželio "Žilvitis" modernizavimas</t>
  </si>
  <si>
    <t>1.1.2.1.7</t>
  </si>
  <si>
    <t>R057705-235000-0009</t>
  </si>
  <si>
    <t xml:space="preserve">Rokiškio l/d „Pumpurėlis“ pastato vidaus patalpų  ir ugdymo aplinkos modernizavimas </t>
  </si>
  <si>
    <t>Rokiškio rajono savivaldybės administracija</t>
  </si>
  <si>
    <t>Priemonė: Bendrojo ugdymo įstaigų tinklo veiklos efektyvumo didinimas</t>
  </si>
  <si>
    <t>1.1.2.2.1</t>
  </si>
  <si>
    <t>R057724-220000-0010</t>
  </si>
  <si>
    <t>Mokyklų tinklo efektyvumo didinimas Biržų rajono savivaldybėje</t>
  </si>
  <si>
    <t>1.1.2.2.2</t>
  </si>
  <si>
    <t>R057724-225000-0011</t>
  </si>
  <si>
    <t>Modernių ir saugių mokymosi erdvių pradiniam ugdymui sukūrimas Kupiškio P.Matulionio progimnazijoje</t>
  </si>
  <si>
    <t>1.1.2.2.3</t>
  </si>
  <si>
    <t>R057724-225000-0012</t>
  </si>
  <si>
    <t>Panevėžio „Vilties“ progimnazijos vidaus patalpų ir ugdymo aplinkos modernizavimas</t>
  </si>
  <si>
    <t>1.1.2.2.4</t>
  </si>
  <si>
    <t>R057724-225000-0013</t>
  </si>
  <si>
    <t>Mokyklų tinklo efektyvumo didinimas Panevėžio rajono savivaldybėje</t>
  </si>
  <si>
    <t>1.1.2.2.5</t>
  </si>
  <si>
    <t>R057724-225000-0014</t>
  </si>
  <si>
    <t>Pasvalio P. Vileišio  gimnazijos modernizavimas</t>
  </si>
  <si>
    <t>1.1.2.2.6</t>
  </si>
  <si>
    <t>R057724-225000-0015</t>
  </si>
  <si>
    <t>“Ugdymo aplinkos modernizavimas Rokiškio J. Tumo-Vaižganto gimnazijoje bei Rokiškio J. Tūbelio progimnazijoje“</t>
  </si>
  <si>
    <t>1.1.2.3.1</t>
  </si>
  <si>
    <t>R057725-240000-0016</t>
  </si>
  <si>
    <t>Neformalaus ugdymo galimybių plėtojimas, modernizuojant Biržų Vlado Jakubėno muzikos mokyklos ir  rajono kūno kultūros ir sporto centro infrastruktūrą</t>
  </si>
  <si>
    <t>1.1.2.3.2</t>
  </si>
  <si>
    <t>R057725-245000-0017</t>
  </si>
  <si>
    <t>Infrastruktūros pritaikymas neformaliajam vaikų švietimui Kupiškio rajone</t>
  </si>
  <si>
    <t>1.1.2.3.3</t>
  </si>
  <si>
    <t>R057725-245000-0018</t>
  </si>
  <si>
    <t>Neformaliojo švietimo infrastruktūros tobulinimas Panevėžio mieste</t>
  </si>
  <si>
    <t>1.1.2.3.4</t>
  </si>
  <si>
    <t>R057725-240000-0019</t>
  </si>
  <si>
    <t xml:space="preserve">Neformalaus ugdymosi galimybių plėtra Pasvalio muzikos mokykloje </t>
  </si>
  <si>
    <t>1.1.2.3.5</t>
  </si>
  <si>
    <t>R057725-240000-0020</t>
  </si>
  <si>
    <t>Vaikų ir jaunimo neformalaus ugdymosi galimybių plėtra Rokiškio rajone</t>
  </si>
  <si>
    <t>1.1.2.3.6</t>
  </si>
  <si>
    <t>R057725-240000-0021</t>
  </si>
  <si>
    <t>Neformaliojo švietimo infrastruktūros tobulinimas Panevėžio r. muzikos mokykloje</t>
  </si>
  <si>
    <t>Panevėžio r. muzikos mokykla</t>
  </si>
  <si>
    <t>Uždavinys:  Išplėsti socialines paslaugas bei modernizuoti socialinių paslaugų infrastruktūrą</t>
  </si>
  <si>
    <t>Priemonė: Socialinio būsto pažeidžiamoms gyventojų grupėms prieinamumo didinimas</t>
  </si>
  <si>
    <t>1.1.3.1.1</t>
  </si>
  <si>
    <t>R054408-260000-0022</t>
  </si>
  <si>
    <t>Biržų rajono savivaldybės socialinio būsto fondo plėtra</t>
  </si>
  <si>
    <t>1.1.3.1.2</t>
  </si>
  <si>
    <t>R054408-252600-0023</t>
  </si>
  <si>
    <t>Socialinio būsto fondo plėtra Kupiškio rajono savivaldybėje</t>
  </si>
  <si>
    <t>1.1.3.1.3</t>
  </si>
  <si>
    <t>R054408-255000-0024</t>
  </si>
  <si>
    <t>Socialinio būsto plėtra</t>
  </si>
  <si>
    <t>1.1.3.1.4</t>
  </si>
  <si>
    <t>R054408-250000-0025</t>
  </si>
  <si>
    <t>Socialinio būsto fondo plėtra Panevėžio rajono savivaldybėje</t>
  </si>
  <si>
    <t>1.1.3.1.5</t>
  </si>
  <si>
    <t>R054408-260000-0026</t>
  </si>
  <si>
    <t>Pasvalio rajono savivaldybės socialinio būsto fondo plėtra</t>
  </si>
  <si>
    <t>1.1.3.1.6</t>
  </si>
  <si>
    <t>R054408-260000-0027</t>
  </si>
  <si>
    <t>Socialinio būsto fondo plėtra Rokiškio rajono savivaldybėje</t>
  </si>
  <si>
    <t>Priemonė: Socialinių paslaugų infrastruktūros plėtra</t>
  </si>
  <si>
    <t>1.1.3.2.1</t>
  </si>
  <si>
    <t>R054407-270000-0028</t>
  </si>
  <si>
    <t>Biržų rajono Legailių globos namų socialinių  paslaugų  infrastruktūros  modernizavimas</t>
  </si>
  <si>
    <t>1.1.3.2.2</t>
  </si>
  <si>
    <t>R054407-275000-0029</t>
  </si>
  <si>
    <t>Dalies patalpų Krantinės g. 28. Kupiškio m., modernizavimas įkuriant savarankiško gyvenimo namus</t>
  </si>
  <si>
    <t>1.1.3.2.3</t>
  </si>
  <si>
    <t>R054407-275000-0030</t>
  </si>
  <si>
    <t>VšĮ Šv. Juozapo globos namų infrastuktūros modernizavimas ir plėtra įkuriant savarankiško gyvenimo namus</t>
  </si>
  <si>
    <t>VšĮ Šv. Juozapo globos namai</t>
  </si>
  <si>
    <t>1.1.3.2.4</t>
  </si>
  <si>
    <t>R054407-275000-0031</t>
  </si>
  <si>
    <t>Socialinių paslaugų infrastruktūros plėtra Pasvalio rajone</t>
  </si>
  <si>
    <t>Pasvalio r. Paslaugų ir Užimtumo Centras Pagyvenusiems ir Neįgaliesiems</t>
  </si>
  <si>
    <t>1.1.3.2.5</t>
  </si>
  <si>
    <t>R054407-275000-0032</t>
  </si>
  <si>
    <t>Socialinių paslaugų infrastruktūros plėtra Panevėžio rajono savivaldybėje</t>
  </si>
  <si>
    <t>Panevėžio  rajono socialinių paslaugų centras</t>
  </si>
  <si>
    <t>Priemonė: Gyventojų sveikatos stiprinimas bei ligų prevencijos vykdymas</t>
  </si>
  <si>
    <t>1.1.4.1.1</t>
  </si>
  <si>
    <t>R056630-470000-0033</t>
  </si>
  <si>
    <t>Sveikatos ugdymo priemonių įgyvendinimas Biržų rajono savivaldybėje</t>
  </si>
  <si>
    <t>Biržų rajono savivaldybės visuomenės sveikatos biuras</t>
  </si>
  <si>
    <t>1.1.4.1.2</t>
  </si>
  <si>
    <t>R056630-470000-0034</t>
  </si>
  <si>
    <t>Sveikos gyvensenos skatinimas Kupiškio rajono savivaldybėje</t>
  </si>
  <si>
    <t>1.1.4.1.3</t>
  </si>
  <si>
    <t>R056630-470000-0035</t>
  </si>
  <si>
    <t>Sveikos gyvensenos skatinimas Panevėžio mieste</t>
  </si>
  <si>
    <t xml:space="preserve">Panevėžio miesto savivaldybės visuomenės sveikatos biuras </t>
  </si>
  <si>
    <t>1.1.4.1.4</t>
  </si>
  <si>
    <t>R056630-470000-0036</t>
  </si>
  <si>
    <t>Sveikos gyvensenos skatinimas Panevėžio rajone</t>
  </si>
  <si>
    <t>Panevėžio rajono savivaldybės visuomenės sveikatos biuras</t>
  </si>
  <si>
    <t>1.1.4.1.5</t>
  </si>
  <si>
    <t>R056630-475000-0037</t>
  </si>
  <si>
    <t>Sveikos gyvensenos skatinimas Pasvalio rajone</t>
  </si>
  <si>
    <t>Pasvalio rajono savivaldybės vsuomenės sveikatos biuras</t>
  </si>
  <si>
    <t>1.1.4.1.6</t>
  </si>
  <si>
    <t>R056630-475000-0038</t>
  </si>
  <si>
    <t>Sveikos gyvensenos skatinimas Rokiškio rajono savivaldybėje</t>
  </si>
  <si>
    <t>Rokiškio rajono savivaldybės visuomenės sveikatos biuras</t>
  </si>
  <si>
    <t>Priemonė: Sveikatos priežiūros (pirminės ir visuomenės) kokybės ir prieinamumo gerinimas</t>
  </si>
  <si>
    <t>1.1.4.2.1</t>
  </si>
  <si>
    <t>R056615-470000-0039</t>
  </si>
  <si>
    <t>Priemonių, gerinančių ambulatorinių sveikatos priežiūros paslaugų prieinamumą tuberkulioze sergantiems asmenims, įgyvendinimas Biržų rajono savivaldybėje</t>
  </si>
  <si>
    <t>1.1.4.2.2</t>
  </si>
  <si>
    <t>R056615-475000-0040</t>
  </si>
  <si>
    <t>Priemonių, gerinančių ambulatorinių sveikatos priežiūros paslaugų prieinamumą tuberkulioze sergantiems asmenims, įgyvendinimas Kupiškio rajono savivaldybėje</t>
  </si>
  <si>
    <t>1.1.4.2.3</t>
  </si>
  <si>
    <t>R056615-470000-0041</t>
  </si>
  <si>
    <t>Didinti sveikatos priežiūros paslaugų prieinamumą ir kokybę tuberkulioze sergantiems pacientams ambulatorinio gydymo metu Panevėžio mieste</t>
  </si>
  <si>
    <t>1.1.4.2.4</t>
  </si>
  <si>
    <t>R056615-470000-0042</t>
  </si>
  <si>
    <t>Priemonių, gerinančių ambulatorinių sveikatos priežiūros paslaugų prieinamumą tuberkulioze sergantiems asmenims, įgyvendinimas Panevėžio rajono savivaldybėje</t>
  </si>
  <si>
    <t>1.1.4.2.5</t>
  </si>
  <si>
    <t>R056615-475000-0043</t>
  </si>
  <si>
    <t>Priemonių, gerinančių ambulatorinių sveikatos priežiūros paslaugų prieinamumą tuberkulioze sergantiems asmenims, įgyvendinimas Pasvalio rajone</t>
  </si>
  <si>
    <t>1.1.4.2.6</t>
  </si>
  <si>
    <t>R056615-475000-0044</t>
  </si>
  <si>
    <t xml:space="preserve">Priemonių, gerinančių ambulatorinių sveikatos priežiūros paslaugų prieinamumą tuberkuliozesergantiems asmenims, įgyvendinimas Rokiškio rajono savivaldybėje </t>
  </si>
  <si>
    <t>Viešoji įstaiga Rokiškio pirminės asmens sveikatos priežiūros centras</t>
  </si>
  <si>
    <t>Priemonė: Pirminės asmens sveikatos priežiūros veiklos efektyvumo didinimas</t>
  </si>
  <si>
    <t>1.1.4.3.1</t>
  </si>
  <si>
    <t>R056609-270000-0045</t>
  </si>
  <si>
    <t>Pirminės asmens sveikatos priežiūros paslaugų kokybės ir prieinamumo gerinimas VšĮ Biržų rajono savivaldybės poliklinikoje</t>
  </si>
  <si>
    <t xml:space="preserve">VšĮ Biržų rajono savivaldybės poliklinika </t>
  </si>
  <si>
    <t>1.1.4.3.2</t>
  </si>
  <si>
    <t>R056609-270000-0046</t>
  </si>
  <si>
    <t>Pirminės asmens sveikatos priežiūros paslaugų kokybės ir prieinamumo gerinimas UAB Biržų šeimos gydytojų centre</t>
  </si>
  <si>
    <t>UAB Biržų šeimos gydytojų centras</t>
  </si>
  <si>
    <t>1.1.4.3.3</t>
  </si>
  <si>
    <t>R056609-270000-0047</t>
  </si>
  <si>
    <t xml:space="preserve">Pirminės asmens sveikatos priežiūros veikos efektyvumo didinimas Kupiškio rajono savivaldybėje </t>
  </si>
  <si>
    <t>1.1.4.3.4</t>
  </si>
  <si>
    <t>R056609-270000-0048</t>
  </si>
  <si>
    <t>Smėlynės šeimos ambulatorijos tikslinių grupių asmenims teikiamų pirminės asmens sveikatos priežiūros paslaugų kokybės ir prieinamumo gerinimas</t>
  </si>
  <si>
    <t xml:space="preserve">UAB "Smėlynės šeimos ambulatorija" </t>
  </si>
  <si>
    <t>1.1.4.3.5</t>
  </si>
  <si>
    <t>R056609-270000-0049</t>
  </si>
  <si>
    <t xml:space="preserve">Projektas RPT 2019-09-3 sprendimu Nr. 51/4S-19 išbrauktas </t>
  </si>
  <si>
    <t>1.1.4.3.6</t>
  </si>
  <si>
    <t>R056609-270000-0050</t>
  </si>
  <si>
    <t>Pirminės asmens sveikatos priežiūros efektyvumo didinimas Pilėnų šeimos medicinos centre</t>
  </si>
  <si>
    <t>UAB "Pilėnų šeimos medicinos centras"</t>
  </si>
  <si>
    <t>1.1.4.3.7</t>
  </si>
  <si>
    <t>R056609-270000-0051</t>
  </si>
  <si>
    <t xml:space="preserve">Pirminės asmens sveikatos priežiūros veiklos efektyvumo didinimas Panevėžio mieste </t>
  </si>
  <si>
    <t xml:space="preserve">VšĮ "Panevėžio miesto poliklinika" </t>
  </si>
  <si>
    <t>1.1.4.3.8</t>
  </si>
  <si>
    <t>R056609-270000-0052</t>
  </si>
  <si>
    <t>UAB "MediCA klinika" teikiamų pirminės asmens sveikatos priežiūros paslaugų efektyvumo didinimas Panevėžio miesto savivaldybėje</t>
  </si>
  <si>
    <t>UAB "MediCa klinika"</t>
  </si>
  <si>
    <t>1.1.4.3.9</t>
  </si>
  <si>
    <t>R056609-270000-0053</t>
  </si>
  <si>
    <t>Vaikams, neįgaliesiems, senyviems teikiamų pirminės asmens sveikatos priežiūros paslaugų kokybės ir prieinamumo gerinimas Kniaudiškių šeimos klinikoje</t>
  </si>
  <si>
    <t xml:space="preserve">UAB "Kniaudiškių šeimos klinika" </t>
  </si>
  <si>
    <t>1.1.4.3.10</t>
  </si>
  <si>
    <t>R056609-275000-0054</t>
  </si>
  <si>
    <t xml:space="preserve">Pirminės asmens sveikatos priežiūros veiklos efektyvumo didinimas VšĮ Panevėžio rajono savivaldybės poliklinikoje </t>
  </si>
  <si>
    <t xml:space="preserve">VšĮ Panevėžio rajono savivaldybės poliklinika </t>
  </si>
  <si>
    <t>1.1.4.3.11</t>
  </si>
  <si>
    <t>R056609-270000-0055</t>
  </si>
  <si>
    <t>Pirminės asmens sveikatos priežiūros veiklos efektyvumo didinimas VšĮ Krekenavos pirminės sveikatos priežiūros centre</t>
  </si>
  <si>
    <t>VšĮ Krekenavos pirminės sveikatos priežiūros centras</t>
  </si>
  <si>
    <t>1.1.4.3.12</t>
  </si>
  <si>
    <t>R056609-274700-0056</t>
  </si>
  <si>
    <t xml:space="preserve">Pasvalio pirminės asmens sveikatos priežiūros centro veiklos efektyvumo didinimas </t>
  </si>
  <si>
    <t>VšĮ Pasvalio pirminės asmens sveikatos priežiūros centras</t>
  </si>
  <si>
    <t>1.1.4.3.13</t>
  </si>
  <si>
    <t>R056609-270000-0057</t>
  </si>
  <si>
    <t>UAB "MediCA klinika" teikiamų pirminės asmens sveikatos priežiūros paslaugų efektyvumo didinimas Rokiškio rajono savivaldybėje</t>
  </si>
  <si>
    <t>1.1.4.3.14</t>
  </si>
  <si>
    <t>R056609-270000-0058</t>
  </si>
  <si>
    <t>VŠĮ Rokiškio pirminės asmens sveikatos priežiūros centro veiklos efektyvumo didinimas, gerinant teikiamų paslaugų kokybę ir prieinamumą</t>
  </si>
  <si>
    <t>1.1.4.3.15</t>
  </si>
  <si>
    <t>R056609-270000-0059</t>
  </si>
  <si>
    <t xml:space="preserve">Priklausomybės nuo opioidų pakaitinio gydymo kabineto įrengimas VšĮ Rokiškio psichikos sveikatos centre </t>
  </si>
  <si>
    <t xml:space="preserve">Viešoji įstaiga Rokiškio psichikos sveikatos centras </t>
  </si>
  <si>
    <t>Reabilitacijos ir sveikatinimo paslaugų gerinimas</t>
  </si>
  <si>
    <t>1.1.4.4.1</t>
  </si>
  <si>
    <t>R056000-272250-1059</t>
  </si>
  <si>
    <t>Rekreacinių ir sveikatinimo paslaugų ir infrastruktūros išvystymas bei plėtra viešosios įstaigos Respublikinės Panevėžio ligoninės filiale Likėnų reabilitacijos ligoninėje</t>
  </si>
  <si>
    <t>VšĮ Respublikinė Panevėžio ligoninė</t>
  </si>
  <si>
    <t>RSP</t>
  </si>
  <si>
    <t>Projektas yra įgyvendinamas</t>
  </si>
  <si>
    <t>Prioritetas: Ekonominiam augimui palanki aplinka.</t>
  </si>
  <si>
    <t>Priemonė: Kompleksinis Panevėžio miesto dalių atnaujinimas ir plėtra</t>
  </si>
  <si>
    <t>2.1.1.1.1</t>
  </si>
  <si>
    <t>R059904-342900-0060</t>
  </si>
  <si>
    <t>Panevėžio miesto autobusų stoties teritorijos konversija, pritaikant ją komercinei ir bendruomenių veiklai</t>
  </si>
  <si>
    <t xml:space="preserve">Atsiėmė paraišką
</t>
  </si>
  <si>
    <t>2.1.1.1.2</t>
  </si>
  <si>
    <t>R059904-292812-0061</t>
  </si>
  <si>
    <t>Panevėžio miesto autobusų stoties prieigų sutvarkymas</t>
  </si>
  <si>
    <t>Atsiėmė paraišką</t>
  </si>
  <si>
    <t>2.1.1.1.3</t>
  </si>
  <si>
    <t>R059904-292850-0062</t>
  </si>
  <si>
    <t>Jaunimo sodo sutvarkymas</t>
  </si>
  <si>
    <t>2.1.1.1.4</t>
  </si>
  <si>
    <t>R059904-293012-0063</t>
  </si>
  <si>
    <t>Laisvės aikštės ir jos prieigų kompleksinis sutvarkymas</t>
  </si>
  <si>
    <t>2.1.1.1.5</t>
  </si>
  <si>
    <t>R059904-292819-0064</t>
  </si>
  <si>
    <t xml:space="preserve">Panevėžio Senvagės teritorijos kompleksinis sutvarkymas </t>
  </si>
  <si>
    <t>2.1.1.1.6</t>
  </si>
  <si>
    <t>R059904-281219-0065</t>
  </si>
  <si>
    <t>Teritorijos prie „Ekrano“ marių (prie J. Biliūno g.) konversija, pritaikant ją aktyviam poilsiui, užimtumui ir vietos verslo skatinimui.</t>
  </si>
  <si>
    <t>2.1.1.1.7</t>
  </si>
  <si>
    <t>R059904-342812-0066</t>
  </si>
  <si>
    <t>Viešųjų erdvių prie Panevėžio bendruomenių rūmų sutvarkymas</t>
  </si>
  <si>
    <t>2.1.1.1.8</t>
  </si>
  <si>
    <t>R059904-291200-0067</t>
  </si>
  <si>
    <t>Viešųjų erdvių prie Laisvės aikštės sutvarkymas</t>
  </si>
  <si>
    <t>Nutraukta sutartis</t>
  </si>
  <si>
    <t>2.1.1.1.9</t>
  </si>
  <si>
    <t>R059904-293619-0068</t>
  </si>
  <si>
    <t>J. Janonio gatvės (nuo žiedo iki Savitiškio g.) prieigų sutvarkymas</t>
  </si>
  <si>
    <t>2.1.1.1.10</t>
  </si>
  <si>
    <t>R059904-282919-0069</t>
  </si>
  <si>
    <t>Kultūros ir poilsio parko modernizavimas, gerinant miesto gamtinę aplinką ir gyvenimo kokybę, skatinant lankytojų srautus, aktyvų laisvalaikį</t>
  </si>
  <si>
    <t>2.1.1.1.11</t>
  </si>
  <si>
    <t>R059904-293019-0070</t>
  </si>
  <si>
    <t>Nepriklausomybės aikštės ir jos prieigų sutvarkymas</t>
  </si>
  <si>
    <t>2.1.1.1.12</t>
  </si>
  <si>
    <t>R059904-283019-0071</t>
  </si>
  <si>
    <t>Nevėžio upės ir pakrančių sutvarkymas (atkarpa nuo Stoties g. tilto iki Nemuno g. tilto)</t>
  </si>
  <si>
    <t>2.1.1.1.13</t>
  </si>
  <si>
    <t>R059904-282919-0072</t>
  </si>
  <si>
    <t>Skaistakalnio parko ir jo prieigų sutvarkymas</t>
  </si>
  <si>
    <t>2.1.1.1.14</t>
  </si>
  <si>
    <t>R059904-291900-0073</t>
  </si>
  <si>
    <t xml:space="preserve">Projektas RPT 2020-08-03 sprendimu Nr. 51/4S-24 išbrauktas </t>
  </si>
  <si>
    <t>2.1.1.1.15</t>
  </si>
  <si>
    <t>R059907-361219-1073</t>
  </si>
  <si>
    <t>Susisiekimo su Panevėžio LEZ gerinimas, modernizuojant J. Janonio g.–Vakarinės g.–Pramonės g. sankryžą</t>
  </si>
  <si>
    <t>Priemonė: Biržų, Kupiškio, Pasvalio ir Rokiškio miestų kompleksinė plėtra</t>
  </si>
  <si>
    <t>2.1.1.2.1</t>
  </si>
  <si>
    <t>R059905-292800-0074</t>
  </si>
  <si>
    <t>Projektas išbrauktas RPT 2020 vasario 28 d. sprendimu Nr. 51/4S-7</t>
  </si>
  <si>
    <t>2.1.1.2.2</t>
  </si>
  <si>
    <t>R059905-293000-0075</t>
  </si>
  <si>
    <t>Viešųjų erdvių Biržų m., regioninio parko teritorijoje, modernizavimas ir pritaikymas bendruomenės veiklai,  laisvalaikio užimtumui ir poilsiui</t>
  </si>
  <si>
    <t>2.1.1.2.3</t>
  </si>
  <si>
    <t>R059905-300000-0076</t>
  </si>
  <si>
    <t>Gyvenamosios aplinkos gerinimas gyvenamuosiuose daugiabučių namų rajonuose Biržų m.</t>
  </si>
  <si>
    <t>2.1.1.2.4</t>
  </si>
  <si>
    <t>R059905-292800-0077</t>
  </si>
  <si>
    <t>2.1.1.2.5</t>
  </si>
  <si>
    <t>R059905-000000-0078</t>
  </si>
  <si>
    <t xml:space="preserve">Projektas RPT 2018-10-26 sprendimu Nr. 51/4S-26 išbrauktas </t>
  </si>
  <si>
    <t>2.1.1.2.6</t>
  </si>
  <si>
    <t>R059905-311240-0079</t>
  </si>
  <si>
    <t xml:space="preserve">Gamybinės teritorijos, esančios Krantinės g., Kupiškio mieste, konversija, prielaidų privačioms investicijoms sudarymas </t>
  </si>
  <si>
    <t xml:space="preserve">Kupiškio rajono savivaldybės administracija </t>
  </si>
  <si>
    <t>2.1.1.2.7</t>
  </si>
  <si>
    <t>R059905-290950-0080</t>
  </si>
  <si>
    <t>Autobusų stoties pastato ir viešųjų erdvių Gedimino g. 96, Kupiškio mieste, modernizavimas</t>
  </si>
  <si>
    <t>2.1.1.2.8</t>
  </si>
  <si>
    <t>R059905-291250-0081</t>
  </si>
  <si>
    <t xml:space="preserve">Centrinės Kupiškio miesto dalies viešųjų erdvių modernizavimas ir pritaikymas bendruomenės veikloms </t>
  </si>
  <si>
    <t xml:space="preserve">Kupiškio rajoo savivaldybės administracija </t>
  </si>
  <si>
    <t>2.1.1.2.9</t>
  </si>
  <si>
    <t>R059905-281232-0082</t>
  </si>
  <si>
    <t xml:space="preserve">Kupiškio miesto viešųjų erdvių sutvarkymas ir pritaikymas poilsiui, sveikatinimui, užimtumui </t>
  </si>
  <si>
    <t>2.1.1.2.10</t>
  </si>
  <si>
    <t>R059903-290000-0083</t>
  </si>
  <si>
    <t xml:space="preserve">Pasvalio miesto viešosios infrastruktūros plėtros II etapas </t>
  </si>
  <si>
    <t xml:space="preserve">Pasvalio rajono savivaldybės administracija </t>
  </si>
  <si>
    <t>2.1.1.2.11</t>
  </si>
  <si>
    <t>R059903-300500-0084</t>
  </si>
  <si>
    <t>Urbanistinės teritorijos Rokiškio mieste tarp Respublikos-Aušros-Parko-Taikos-Vilties-P.Širvio-Jaunystės-Panevėžio-Perkūno-Kauno-J.Basanavičiaus-Ąžuolų-Tyzenhauzų-Pievų-Juodupės-Laisvės gatvių sutvarkymas ir plėtra, III etapas</t>
  </si>
  <si>
    <t xml:space="preserve">Rokiškio rajono savivaldybės administracija </t>
  </si>
  <si>
    <t>2.1.1.2.12</t>
  </si>
  <si>
    <t>R059907-363100-1084</t>
  </si>
  <si>
    <t>Pastato Gedimino g. 53B, Kupiškyje, atnaujinimas ir pritaikymas verslui</t>
  </si>
  <si>
    <t>Nepateikta paraiška</t>
  </si>
  <si>
    <t>2.1.1.2.13</t>
  </si>
  <si>
    <t>R059907-363100-2084</t>
  </si>
  <si>
    <t>Biržų miesto viešųjų erdvių buvusioje estrados teritorijoje ir piliavietės teritorijoje su prigomis modernizavimas, kuriant papildomus ir stiprinant esamus traukos centrus</t>
  </si>
  <si>
    <t xml:space="preserve">Biržų rajono savivaldybės administracija </t>
  </si>
  <si>
    <t>Pateikta paraiška</t>
  </si>
  <si>
    <t>2.1.1.2.14</t>
  </si>
  <si>
    <t>R059907-362900-3084</t>
  </si>
  <si>
    <t>Naujo sklypo Biržų m. Plento g. 2C įrengimas, sukuriant palankią infrastruktūrą privačioms investicijoms</t>
  </si>
  <si>
    <t>Priemonė: Vietinių kelių techninių parametrų ir eismo saugos gerinimas</t>
  </si>
  <si>
    <t>2.1.1.3.1</t>
  </si>
  <si>
    <t>R055511-120800-0085</t>
  </si>
  <si>
    <t xml:space="preserve">Biržų miesto D.Poškos–J.Šimkaus–P.Jakubėno ir Žvejų - Ežero gatvių rekonstravimas </t>
  </si>
  <si>
    <t>2.1.1.3.2</t>
  </si>
  <si>
    <t>R055511-120000-0086</t>
  </si>
  <si>
    <t>Transporto infrastruktūros modernizavimas Kupiškio mieste, S. Dariaus ir S. Girėno g., Topolių g. ir Račiupėnų g.</t>
  </si>
  <si>
    <t>2.1.1.3.3</t>
  </si>
  <si>
    <t>R055511-120000-0087</t>
  </si>
  <si>
    <t>Pasvalio miesto Biržų gatvės rekonstravimas I etapas</t>
  </si>
  <si>
    <t>2.1.1.3.4</t>
  </si>
  <si>
    <t>R055511-120800-0088</t>
  </si>
  <si>
    <t xml:space="preserve">Rokiškio miesto Kauno ir Perkūno gatvių dalių rekonstravimas   </t>
  </si>
  <si>
    <t>2.1.1.3.5</t>
  </si>
  <si>
    <t>R055511-120800-0089</t>
  </si>
  <si>
    <t xml:space="preserve">Rokiškio miesto Aušros g. (nuo sankirtos su J. Gruodžio g. iki sankirtos su Kauno g.) rekonstravimas </t>
  </si>
  <si>
    <t>2.1.1.3.6</t>
  </si>
  <si>
    <t>R055511-120000-0090</t>
  </si>
  <si>
    <t>Vietinių kelių techninių parametrų ir eismo saugos gerinimas Panevėžio rajone</t>
  </si>
  <si>
    <t xml:space="preserve">Panevėžio rajono savivaldybės administracija </t>
  </si>
  <si>
    <t>2.1.1.3.7</t>
  </si>
  <si>
    <t>R055511-125000-0091</t>
  </si>
  <si>
    <t>A. Jakšto gatvės rekonstrukcija</t>
  </si>
  <si>
    <t>Priemonė: Kultūros infrastruktūros modernizavimas</t>
  </si>
  <si>
    <t>2.1.1.4.1</t>
  </si>
  <si>
    <t>R053305-330000-0092</t>
  </si>
  <si>
    <t>Nenaudojamo kitos paskirties pastato Biržuose, Rotušės g. 2A, pritaikymas kultūros reikmėms</t>
  </si>
  <si>
    <t>2.1.1.4.2</t>
  </si>
  <si>
    <t>R053304-332950-0093</t>
  </si>
  <si>
    <t>Juozo Miltinio dramos teatro įrangos atnaujinimas</t>
  </si>
  <si>
    <t>Juozo Miltinio dramos teatras</t>
  </si>
  <si>
    <t>2.1.1.4.3</t>
  </si>
  <si>
    <t>R053304-335000-0094</t>
  </si>
  <si>
    <t>Panevėžio apskrities Gabrielės Petkevičaitės-Bitės viešosios bibliotekos pastato modernizavimas, Aukštaičių g.4, Panevėžys</t>
  </si>
  <si>
    <t xml:space="preserve">Gabrielės Petkevičaitės-Bitės viešosioji biblioteka </t>
  </si>
  <si>
    <t>2.1.1.4.4</t>
  </si>
  <si>
    <t>R053305-334650-0095</t>
  </si>
  <si>
    <t>Moigių namų pastatų komplekso modernizavimas ir pritaikymas visuomenės poreikiams</t>
  </si>
  <si>
    <t>2.1.1.4.5</t>
  </si>
  <si>
    <t>R053305-330000-0096</t>
  </si>
  <si>
    <t>Pasvalio krašto muziejus – modernus kultūros populiarinimo, edukacijos ir relaksacijos centras</t>
  </si>
  <si>
    <t>Pasvalio rajono savivaldybės administarcija</t>
  </si>
  <si>
    <t>2.1.1.4.6</t>
  </si>
  <si>
    <t>R053305-330000-0097</t>
  </si>
  <si>
    <t xml:space="preserve">Rokiškio rajono savivaldybės Juozo Keliuočio viešosios bibliotekos pastato Rokiškyje, Nepriklausomybės a. 16, ir kiemo rekonstravimas bei modernizavimas bei priestato statyba </t>
  </si>
  <si>
    <t>Priemonė: Kultūros paveldo objektų aktualizavimas</t>
  </si>
  <si>
    <t>2.1.1.5.1</t>
  </si>
  <si>
    <t>R053302-442950-0098</t>
  </si>
  <si>
    <t>Panevėžio miesto Dailės galerijos aktualizavimas</t>
  </si>
  <si>
    <t>2.1.1.5.2</t>
  </si>
  <si>
    <t>R053302-440000-0099</t>
  </si>
  <si>
    <t>Upytės dvaro svirno tvarkyba ir aktualizavimas“</t>
  </si>
  <si>
    <t>2.1.1.5.3</t>
  </si>
  <si>
    <t>R053302-440000-0100</t>
  </si>
  <si>
    <t>Palėvenės buvusio dominikonų vienuolyno ansamblio restauravimas ir pritaikymas šiuolaikinės visuomenės socialiniams ir ekonominiams poreikiams</t>
  </si>
  <si>
    <t xml:space="preserve">Priemonė: Savivaldybes jungiančių turizmo trasų ir turizmo maršrutų informacinės infrastruktūros plėtra </t>
  </si>
  <si>
    <t>2.1.1.6.1</t>
  </si>
  <si>
    <t>R058821-425000-0101</t>
  </si>
  <si>
    <t>Panevėžio miesto ir Panevėžio rajono turizmo  informacinės infrastruktūros plėtra</t>
  </si>
  <si>
    <t>2.1.1.6.2</t>
  </si>
  <si>
    <t>R058821-500000-0102</t>
  </si>
  <si>
    <t>Turizmo trasų ir turizmo maršrutų informacinės infrastruktūros plėtra Biržų, Kupiškio, Pasvalio ir Rokiškio rajonų savivaldybėse</t>
  </si>
  <si>
    <t>Priemonė: Regiono judumo didinimas plėtojant regionų jungtis (Via Baltica)</t>
  </si>
  <si>
    <t>Priemonė RPT 2019-09-03 sprendimu Nr. 51/4S-19 išbraukta</t>
  </si>
  <si>
    <t>2.1.1.7.1</t>
  </si>
  <si>
    <t>R055501-133612-0103</t>
  </si>
  <si>
    <t>2.1.2.1.1</t>
  </si>
  <si>
    <t>R059908-282900-0104</t>
  </si>
  <si>
    <t>Biržų kaimo gyvenamųjų vietovių atnaujinimas</t>
  </si>
  <si>
    <t>2.1.2.1.2</t>
  </si>
  <si>
    <t>R059908-290000-0105</t>
  </si>
  <si>
    <t>Vabalninko miesto gyvenamųjų vietovių atnaujinimas</t>
  </si>
  <si>
    <t>2.1.2.1.3</t>
  </si>
  <si>
    <t>R059908-292830-0106</t>
  </si>
  <si>
    <t>Gyvenimo kokybės ir aplinkos gerinimas Ramygaloje, Panevėžio rajone</t>
  </si>
  <si>
    <t>2.1.2.1.4</t>
  </si>
  <si>
    <t>R059908-292832-0107</t>
  </si>
  <si>
    <t>Gyvenimo kokybės ir aplinkos gerinimas Piniavoje, Panevėžio rajone</t>
  </si>
  <si>
    <t>2.1.2.1.5</t>
  </si>
  <si>
    <t>R059908-322829-0108</t>
  </si>
  <si>
    <t>Gyvenimo kokybės ir aplinkos gerinimas Krekenavoje, Panevėžio rajone</t>
  </si>
  <si>
    <t>2.1.2.1.6</t>
  </si>
  <si>
    <t>R059908-292800-0109</t>
  </si>
  <si>
    <t>Gyvenimo kokybės ir aplinkos gerinimas Velžyje, Panevėžio rajone</t>
  </si>
  <si>
    <t>2.1.2.1.7</t>
  </si>
  <si>
    <t>R059908-293233-0110</t>
  </si>
  <si>
    <t>Joniškėlio miesto viešosios infrastruktūros plėtra</t>
  </si>
  <si>
    <t>2.1.2.1.8</t>
  </si>
  <si>
    <t>R059908-291241-0111</t>
  </si>
  <si>
    <t>Juodupės miestelio gyvenamosios vietovės atnaujinimas</t>
  </si>
  <si>
    <t>2.1.2.1.9</t>
  </si>
  <si>
    <t>R059908-340000-0112</t>
  </si>
  <si>
    <t>Obelių miesto gyvenamosios vietovės atnaujinimas</t>
  </si>
  <si>
    <t>Priemonė: Paviršinių nuotekų sistemų tvarkymas</t>
  </si>
  <si>
    <t>2.1.2.2.1</t>
  </si>
  <si>
    <t>R050007-085000-0113</t>
  </si>
  <si>
    <t>Lietaus vandens surinkimo, valymo ir nuotekų bei drenažo sistemų projektavimas, diegimas ir renovavimas</t>
  </si>
  <si>
    <t>UAB "Panevėžio gatves"</t>
  </si>
  <si>
    <t>Priemonė: Komunalinių atliekų surinkimo ir pirminio rūšiavimo infrastruktūros plėtra</t>
  </si>
  <si>
    <t>2.1.2.3.1</t>
  </si>
  <si>
    <t>R050008-055000-0114</t>
  </si>
  <si>
    <t>Konteinerinės atliekų surinkimo sistemos tobulinimas ir vystymas Kupiškio rajone</t>
  </si>
  <si>
    <t>2.1.2.3.2</t>
  </si>
  <si>
    <t>R050008-055000-0115</t>
  </si>
  <si>
    <t>Komunalinių atliekų rūšiuojamojo surinkimo infrastruktūra</t>
  </si>
  <si>
    <t>2.1.2.3.3</t>
  </si>
  <si>
    <t>R050008-050000-0116</t>
  </si>
  <si>
    <t>Panevėžio regiono komunalinių atliekų tvarkymo infrastruktūros plėtra</t>
  </si>
  <si>
    <t>Panevėžio regiono atliekų tvarkymo centras</t>
  </si>
  <si>
    <t>Priemonė: Geriamojo vandens tiekimo ir nuotekų tvarkymo sistemų renovavimas ir plėtra</t>
  </si>
  <si>
    <t>2.1.2.4.1</t>
  </si>
  <si>
    <t>R050014-070650-0117</t>
  </si>
  <si>
    <t>Vandens tiekimo ir nuotekų tvarkymo infrastruktūros plėtra ir rekonstrukcija Biržų rajone</t>
  </si>
  <si>
    <t>UAB „Biržų vandenys"</t>
  </si>
  <si>
    <t>2.1.2.4.2</t>
  </si>
  <si>
    <t>R050014-075000-0118</t>
  </si>
  <si>
    <t xml:space="preserve">Geriamojo vandens tiekimo ir nuotekų tvarkymo infrastruktūros plėtra Kupiškio rajone </t>
  </si>
  <si>
    <t>UAB "Kupiškio vandenys"</t>
  </si>
  <si>
    <t>2.1.2.4.3</t>
  </si>
  <si>
    <t>R050014-070650-0119</t>
  </si>
  <si>
    <t>Geriamojo vandens tiekimo ir nuotekų tvarkymo sistemų renovavimas ir plėtra Panevėžio mieste ir rajone</t>
  </si>
  <si>
    <t>UAB "Auštaitijos vandenys"</t>
  </si>
  <si>
    <t>2.1.2.4.4</t>
  </si>
  <si>
    <t>R050014-070650-0120</t>
  </si>
  <si>
    <t>Geriamojo vandens tiekimo ir nuotekų tvarkymo sistemų statyba Paįstrio k., Gegužinės k. ir Ėriškių k. Panevėžio rajone</t>
  </si>
  <si>
    <t>VšĮ Velžio komunalinis ūkis</t>
  </si>
  <si>
    <t>2.1.2.4.5</t>
  </si>
  <si>
    <t>R050014-070650-0121</t>
  </si>
  <si>
    <t xml:space="preserve">Vandens tiekimo ir nuotekų tvarkymo infrastruktūros plėtra ir rekonstravimas Pasvalio rajone </t>
  </si>
  <si>
    <t>UAB "Pasvalio vandenys"</t>
  </si>
  <si>
    <t>2.1.2.4.6</t>
  </si>
  <si>
    <t>R050014-060750-0122</t>
  </si>
  <si>
    <t>Vandens tiekimo ir nuotekų tvarkymo sistemų renovavimas ir plėtra Rokiškio rajone</t>
  </si>
  <si>
    <t>UAB "Rokiškio vandenys"</t>
  </si>
  <si>
    <t>Priemonė: Natūralaus ar urbanizuoto kraštovaizdžio atkūrimas</t>
  </si>
  <si>
    <t>2.1.2.5.1</t>
  </si>
  <si>
    <t>R050019-380000-0123</t>
  </si>
  <si>
    <t xml:space="preserve">Biržų miesto teritorijų kraštovaizdžio formavimas ir ekologinės būklės gerinimas </t>
  </si>
  <si>
    <t>2.1.2.5.2</t>
  </si>
  <si>
    <t>R050019-405000-0124</t>
  </si>
  <si>
    <t>Kraštovaizdžio apsauga Biržų rajono savivaldybėje</t>
  </si>
  <si>
    <t>2.1.2.5.3</t>
  </si>
  <si>
    <t>R050019-405000-0125</t>
  </si>
  <si>
    <t xml:space="preserve">Pažeistų Kupiškio rajono savivaldybės kraštovaizdžio teritorijų tvarkymas </t>
  </si>
  <si>
    <t>2.1.2.5.4</t>
  </si>
  <si>
    <t>R050019-382850-0126</t>
  </si>
  <si>
    <t>Kraštovaizdžio formavimas ir ekologinės būklės gerinimas Panevėžio mieste</t>
  </si>
  <si>
    <t>2.1.2.5.5</t>
  </si>
  <si>
    <t>R050019-382829-0127</t>
  </si>
  <si>
    <t>Kraštovaizdžio apsaugos priemonių įgyvendinimas Panevėžio rajone I etapas</t>
  </si>
  <si>
    <t>2.1.2.5.6</t>
  </si>
  <si>
    <t>R050019-382829-0128</t>
  </si>
  <si>
    <t>Kraštovaizdžio apsaugos priemonių įgyvendinimas Panevėžio rajone II etapas</t>
  </si>
  <si>
    <t>2.1.2.5.7</t>
  </si>
  <si>
    <t>R050019-38-0129</t>
  </si>
  <si>
    <t>Kraštovaizdžio formavimas ir ekologinės būklės gerinimas Joniškėlio dvaro parke</t>
  </si>
  <si>
    <t>2.1.2.5.8</t>
  </si>
  <si>
    <t>R050019-500000-0130</t>
  </si>
  <si>
    <t>Kraštovaizdžio ir gamtinio karkaso sprendinių keitimas Pasvalio rajono savivaldybės teritorijos bendrajame plane</t>
  </si>
  <si>
    <t>2.1.2.5.9</t>
  </si>
  <si>
    <t>R050019-384028-0131</t>
  </si>
  <si>
    <t>Rokiškio rajono teritorijų kraštovaizdžio formavimas ir ekologinės būklės gerinimas</t>
  </si>
  <si>
    <t>2.1.2.5.10</t>
  </si>
  <si>
    <t>R050019-382800-0132</t>
  </si>
  <si>
    <t>Rokiškio miesto teritorijų kraštovaizdžio formavimas ir ekologinės būklės gerinimas</t>
  </si>
  <si>
    <t>2.1.2.5.11</t>
  </si>
  <si>
    <t>R050019-405000-0133</t>
  </si>
  <si>
    <t>Kraštovaizdžio apsauga Kupiškio rajono savivaldybėje</t>
  </si>
  <si>
    <t>Priemonė: Darnaus judumo miestuose skatinimas</t>
  </si>
  <si>
    <t>2.1.2.6.1</t>
  </si>
  <si>
    <t>R055513-195000-0134</t>
  </si>
  <si>
    <t>Darnaus judumo planų parengimas</t>
  </si>
  <si>
    <t>2.1.2.6.2</t>
  </si>
  <si>
    <t>R055514-190950-0135</t>
  </si>
  <si>
    <t>Darnaus judumo priemonių diegimas Panevėžio mieste</t>
  </si>
  <si>
    <t>2.1.2.6.3</t>
  </si>
  <si>
    <t>R055514-190950-1135</t>
  </si>
  <si>
    <t>Intelektinės transporto sistemos diegimas Panevėžio mieste</t>
  </si>
  <si>
    <t>Priemonė: Aplinkai draugiško viešojo transporto plėtra</t>
  </si>
  <si>
    <t>2.1.2.7.1</t>
  </si>
  <si>
    <t>R055518-100000-0136</t>
  </si>
  <si>
    <t>2020-02-28 PRPT sprendimu Nr. 51/4S-6 sąrašas panaikintas</t>
  </si>
  <si>
    <t>2.1.2.7.2</t>
  </si>
  <si>
    <t>R055518-100000-0137</t>
  </si>
  <si>
    <t>Projektas RPT 2018-10-26 sprendimu Nr. 51/4S-28 išbrauktas</t>
  </si>
  <si>
    <t>2.1.2.7.3</t>
  </si>
  <si>
    <t>R055517-105000-0138</t>
  </si>
  <si>
    <t>Miesto viešojo transporto priemonių parko atnaujinimas Panevėžio mieste</t>
  </si>
  <si>
    <t xml:space="preserve">Priemonė: Kaimo gyvenamųjų vietovių (turinčių iki 1 tūkst. gyventojų) atnaujinimas </t>
  </si>
  <si>
    <t>2.1.2.8.1</t>
  </si>
  <si>
    <t>Priemonė: Pėsčiųjų ir dviračių takų rekonstrukcija ir plėtra</t>
  </si>
  <si>
    <t>2.1.2.9.1</t>
  </si>
  <si>
    <t>R055516-190000-0139</t>
  </si>
  <si>
    <t>Dviračių ir pėsčiųjų tako Biržų mieste J. Basanavičiaus, Malūno, Atgimimo ir Jaunimo g. prie Širvėnos ežero įrengimas (II etapas)</t>
  </si>
  <si>
    <t>2.1.2.9.2</t>
  </si>
  <si>
    <t>R055516-195000-0140</t>
  </si>
  <si>
    <t>„Dviračių transporto infrastruktūros plėtra Kupiškio mieste, K. Šimonio g.“</t>
  </si>
  <si>
    <t>2.1.2.9.3</t>
  </si>
  <si>
    <t>R055516-195000-0141</t>
  </si>
  <si>
    <t xml:space="preserve">Dviračių takų plėtra Panevėžyje (Nemuno gatvės dviračių tako, nuo Klaipėdos g. iki Ramygalos g.) rekonstrukcija ir trūkstamų atkarpų įrengimas) </t>
  </si>
  <si>
    <t>2.1.2.9.4</t>
  </si>
  <si>
    <t>R055516-190000-0142</t>
  </si>
  <si>
    <t xml:space="preserve">Dviračių transporto infrastruktūros plėtra Taikos gatvėje Pasvalio mieste </t>
  </si>
  <si>
    <t>2.1.2.9.5</t>
  </si>
  <si>
    <t>R055516-190000-0143</t>
  </si>
  <si>
    <t xml:space="preserve">Pėsčiųjų ir dviračių takų plėtra Rokiškio miesto Vilties, Aušros gatvėse </t>
  </si>
  <si>
    <t>2.1.2.9.6</t>
  </si>
  <si>
    <t>R055516-190000-0144</t>
  </si>
  <si>
    <t>Pėsčiųjų ir dviračių takų plėtra Ramygalos miesto parke ir Parko g., Panevėžio rajone</t>
  </si>
  <si>
    <t>2.1.2.9.7</t>
  </si>
  <si>
    <t>R055516-190000-1144</t>
  </si>
  <si>
    <t>Pėsčiųjų ir dviračių tako nuo Vakarinės g. link Berčiūnų gyvenvietės modernizavimas</t>
  </si>
  <si>
    <t>2.1.2.9.8</t>
  </si>
  <si>
    <t>R055516-190000-2144</t>
  </si>
  <si>
    <t>Dviračių ir pėsčiųjų tako Biržų mieste, Jaunimo g. dalyje, įrengimas</t>
  </si>
  <si>
    <t>Priemonė: Elektromobilių įkrovimo aikštelių įrengimas</t>
  </si>
  <si>
    <t>2.1.2.10.1</t>
  </si>
  <si>
    <t>R055515-195000-0145</t>
  </si>
  <si>
    <t>Elektromobilių akumuliatorių įkrovimo stotelių įrengimas</t>
  </si>
  <si>
    <t xml:space="preserve">Priemonė: Taršos mažinimo priemonių įgyvendinimas </t>
  </si>
  <si>
    <t>2.1.2.11.1</t>
  </si>
  <si>
    <t>R050021-375000-0146</t>
  </si>
  <si>
    <t>Oro kokybės valdymo planų parengimas ir taršos mažinimo priemonių įgyvendinimas</t>
  </si>
  <si>
    <t>* Projekto kodas nuodomas, jeigu projektas yra užregistruotas finansavimo šaltinio informacinėje sistemoje (pvz. 2014–2020 metų ES struktūrinių fondų posistemyje (SFMIS).</t>
  </si>
  <si>
    <t>** Nurodoma projekto įgyvendinimo stadija, pvz. rengiama paraiška, pateikta paraiška, pasirašyta projekto sutartis, baigtas, nuspręsta neteikti paraiškos, nuspręsta nefinansuoti ar kt.</t>
  </si>
  <si>
    <t>2 lentelė. Projektams priskirtų produkto vertinimo kriterijų reikšmių pasiekimo stebėsenos duomenų suvestinė.</t>
  </si>
  <si>
    <t>Unikalus numeris</t>
  </si>
  <si>
    <t>Projekto kodas finansavimo šaltinio informacinėje sistemoje*</t>
  </si>
  <si>
    <t>Produkto vertinimo kriterijų pasiekimas</t>
  </si>
  <si>
    <t>Kodas (I)</t>
  </si>
  <si>
    <t>Pavadinimas (I)</t>
  </si>
  <si>
    <t>Regiono plėtros plane suplanuota reikšmė (I)</t>
  </si>
  <si>
    <t>Finansavimo sutartyje suplanuota reikšmė (I)</t>
  </si>
  <si>
    <t>Pasiekta reikšmė (I)</t>
  </si>
  <si>
    <t>Kodas (II)</t>
  </si>
  <si>
    <t>Pavadinimas (II)</t>
  </si>
  <si>
    <t>Regiono plėtros plane suplanuota reikšmė (II)</t>
  </si>
  <si>
    <t>Finansavimo sutartyje suplanuota reišmė (II)</t>
  </si>
  <si>
    <t>Pasiekta reikšmė (II)</t>
  </si>
  <si>
    <t>Kodas (III)</t>
  </si>
  <si>
    <t>Pavadinimas (III)</t>
  </si>
  <si>
    <t>Regiono plėtros plane suplanuota reikšmė (III)</t>
  </si>
  <si>
    <t>Finansavimo sutartyje suplanuota reikšmė (III)</t>
  </si>
  <si>
    <t>Pasiekta  reikšmė (III)</t>
  </si>
  <si>
    <t>Kodas (IV)</t>
  </si>
  <si>
    <t>Pavadinimas (IV)</t>
  </si>
  <si>
    <t>Regiono plėtros plane suplanuota reikšmė (IV)</t>
  </si>
  <si>
    <t>Finansavimo sutartyje suplanuota reikšmė (IV)</t>
  </si>
  <si>
    <t>Pasiekta reikšmė (IV)</t>
  </si>
  <si>
    <t>Kodas (V)</t>
  </si>
  <si>
    <t>Pavadinimas (V)</t>
  </si>
  <si>
    <t>Regiono plėtros plane suplanuota reikšmė (V)</t>
  </si>
  <si>
    <t>Finansavimo sutartyje suplanuota reikšmė (V)</t>
  </si>
  <si>
    <t>Pasiekta reikšmė (V)</t>
  </si>
  <si>
    <t>Kodas (VI)</t>
  </si>
  <si>
    <t>Pavadinimas (VI)</t>
  </si>
  <si>
    <t>Regiono plėtros plane suplanuota reikšmė (VI)</t>
  </si>
  <si>
    <t>Finansavimo sutartyje suplanuota reikšmė (VI)</t>
  </si>
  <si>
    <t>Pasiekta reikšmė (VI)</t>
  </si>
  <si>
    <t>10.1.3-ESFA-R-920-51-0003</t>
  </si>
  <si>
    <t>Viešojo valdymo institucijos, pagal veiksmų programą ESF lėšomis įgyvendinusios paslaugų ir (ar) aptarnavimo kokybei gerinti skirtas priemones</t>
  </si>
  <si>
    <t>Viešojo valdymo institucijų darbuotojai, kurie dalyvavo pagal veiksmų programą ESF lėšomis vykdytose veiklose, skirtose stiprinti teikiamų paslaugų ir (ar) aptarnavimo kokybės gerinimui reikalingas kompetencijas</t>
  </si>
  <si>
    <t>Parengtos piliečių chartijos</t>
  </si>
  <si>
    <t>Viešojo valdymo institucijos, pagerinusios visuomenės patenkinimo teikiamomis paslaugomis indeksą</t>
  </si>
  <si>
    <t>Valstybės ir savivaldybių institucijų ir įstaigų, pagal veiksmų programą ESF lėšomis įgyvendinusių paslaugų ir (ar) aptarnavimo kokybei gerinti skirtas priemones, dalis</t>
  </si>
  <si>
    <t/>
  </si>
  <si>
    <t>10.1.3-ESFA-R-920-51-0002</t>
  </si>
  <si>
    <t>09.1.3-CPVA-R-705-51-0001</t>
  </si>
  <si>
    <t>Pagal veiksmų
programą ERPF
lėšomis atnaujintos
ikimokyklinio ir priešmokyklinio
ugdymo mokyklos</t>
  </si>
  <si>
    <t>Pagal veiksmų programą ERPF lėšomis sukurtos naujos ikimokyklinio ir priešmokyklinio ugdymo vietos</t>
  </si>
  <si>
    <t>Investicijas gavusios vaikų priežiūros arba švietimo infrastruktūros pajėgumas</t>
  </si>
  <si>
    <t>Pagal veiksmų programą ERPF lėšomis atnaujintos ikimokyklinio ir/ar priešmokyklinio ugdymo grupės</t>
  </si>
  <si>
    <t>P.S.434</t>
  </si>
  <si>
    <t>Pagal veiksmų programą ERPF lėšomis atnaujintos ikimokyklinio ir/ar priešmokyklinio ugdymo vietos (Skaičius)</t>
  </si>
  <si>
    <t>09.1.3-CPVA-R-705-51-0008</t>
  </si>
  <si>
    <t>Pagal veiksmų
programą ERPF
lėšomis atnaujintos
ikimokyklinio
ugdymo mokyklos</t>
  </si>
  <si>
    <t>Pagal veiksmų
programą ERPF
lėšomis sukurtos naujosikimokyklinio ir priešmokyklinio ugdymo vietos</t>
  </si>
  <si>
    <t>09.1.3-CPVA-R-705-51-0004</t>
  </si>
  <si>
    <t>P.S. 380</t>
  </si>
  <si>
    <t>09.1.3-CPVA-R-705-51-0005</t>
  </si>
  <si>
    <t>09.1.3-CPVA-R-705-51-0006</t>
  </si>
  <si>
    <t>Pagal veiksmų programą ERPF lėšomis atnaujintos ikimokyklinio ir priešmokyklinio ugdymo mokyklos</t>
  </si>
  <si>
    <t>09.1.3-CPVA-R-705-51-0007</t>
  </si>
  <si>
    <t>Pagal veiksmų
programą ERPF
lėšomis sukurtos naujos ikimokyklinio ir priešmokyklinio ugdymo vietos</t>
  </si>
  <si>
    <t xml:space="preserve"> P.N.743</t>
  </si>
  <si>
    <t>09.1.3-CPVA-R-705-51-0003</t>
  </si>
  <si>
    <t>P.N. 743</t>
  </si>
  <si>
    <t>09.1.3-CPVA-R-724-51-0003</t>
  </si>
  <si>
    <t>Pagal veiksmų
programą ERPF
lėšomis atnaujintos
bendrojo ugdymo
mokyklos</t>
  </si>
  <si>
    <t>09.1.3-CPVA-R-724-51-0001</t>
  </si>
  <si>
    <t>P. B. 235</t>
  </si>
  <si>
    <t>09.1.3-CPVA-R-724-51-0007</t>
  </si>
  <si>
    <t>09.1.3-CPVA-R-724-51-0004</t>
  </si>
  <si>
    <t>09.1.3-CPVA-R-724-51-0005</t>
  </si>
  <si>
    <t>09.1.3-CPVA-R-724-51-0002</t>
  </si>
  <si>
    <t>09.1.3-CPVA-R-725-51-0001</t>
  </si>
  <si>
    <t>Pagal veiksmų programą ERPF lėšomis atnaujintos neformaliojo ugdymo įstaigos</t>
  </si>
  <si>
    <t>09.1.3-CPVA-R-725-51-0007</t>
  </si>
  <si>
    <t>09.1.3-CPVA-R-725-51-0003</t>
  </si>
  <si>
    <t>Pagal veiksmų
programą ERPF
lėšomis atnaujintos
neformaliojo ugdymo įstaigos</t>
  </si>
  <si>
    <t>09.1.3-CPVA-R-725-51-0002</t>
  </si>
  <si>
    <t>09.1.3-CPVA-R-725-51-0006</t>
  </si>
  <si>
    <t>09.1.3-CPVA-R-725-51-0004</t>
  </si>
  <si>
    <t>P.B. 235</t>
  </si>
  <si>
    <t>08.1.2-CPVA-R-408-51-0002</t>
  </si>
  <si>
    <t>Naujai įrengtų ar įsigytų socialinių būstų skaičius</t>
  </si>
  <si>
    <t>08.1.2-CPVA-R-408-51-0001</t>
  </si>
  <si>
    <t>P.S. 362</t>
  </si>
  <si>
    <t>Naujai įrengti ar įsigyti socialiniai būstai</t>
  </si>
  <si>
    <t>08.1.2-CPVA-R-408-51-0007</t>
  </si>
  <si>
    <t>08.1.2-CPVA-R-408-51-0005</t>
  </si>
  <si>
    <t>08.1.2-CPVA-R-408-51-0004</t>
  </si>
  <si>
    <t xml:space="preserve">Naujai įrengtų ar įsigytų socialinių būstų skaičius </t>
  </si>
  <si>
    <t>08.1.2-CPVA-R-408-51-0003</t>
  </si>
  <si>
    <t>08.1.1-CPVA-R-407-51-0002</t>
  </si>
  <si>
    <t>Investicijas gavusių socialinių paslaugų infrastruktūros objektų skaičius</t>
  </si>
  <si>
    <t>Tikslinių grupių asmenys, gavę tiesioginės naudos iš investicijų į socialinių paslaugų infrastruktūrą</t>
  </si>
  <si>
    <t>Investicijas gavusiose įstaigose esančios vietos socialinių paslaugų gavėjams</t>
  </si>
  <si>
    <t>08.1.1-CPVA-R-407-51-0001</t>
  </si>
  <si>
    <t>Investicijas gavę socialinių paslaugų infrastruktūros objektai</t>
  </si>
  <si>
    <t>08.1.1-CPVA-R-407-51-0005</t>
  </si>
  <si>
    <t>08.1.1-CPVA-R-407-51-0003</t>
  </si>
  <si>
    <t>08.1.1-CPVA-R-407-51-0004</t>
  </si>
  <si>
    <t>08.4.2-ESFA-R-630-51-0006</t>
  </si>
  <si>
    <t>Tikslinių grupių asmenys, kurie dalyvavo informavimo, švietimo ir mokymo renginiuose bei sveikatos raštingumą didinančiose veiklose</t>
  </si>
  <si>
    <t>08.4.2-ESFA-R-630-51-0002</t>
  </si>
  <si>
    <t>P.S.372</t>
  </si>
  <si>
    <t>08.4.2-ESFA-R-630-51-0004</t>
  </si>
  <si>
    <t>08.4.2-ESFA-R-630-51-0003</t>
  </si>
  <si>
    <t>P.S. 372</t>
  </si>
  <si>
    <t>08.4.2-ESFA-R-630-51-0001</t>
  </si>
  <si>
    <t>08.4.2-ESFA-R-630-51-0005</t>
  </si>
  <si>
    <t>P. S. 372</t>
  </si>
  <si>
    <t>08.4.2-ESFA-R-615-51-0002</t>
  </si>
  <si>
    <t>Tuberkulioze sergantys pacientai, kuriems buvo suteiktos socialinės paramos priemonės (maisto talonų dalijimas) tuberkuliozės ambulatorinio gydymo metu</t>
  </si>
  <si>
    <t>08.4.2-ESFA-R-615-51-0001</t>
  </si>
  <si>
    <t>P.N.604</t>
  </si>
  <si>
    <t>08.4.2-ESFA-R-615-51-0006</t>
  </si>
  <si>
    <t>08.4.2-ESFA-R-615-51-0003</t>
  </si>
  <si>
    <t>08.4.2-ESFA-R-615-51-0005</t>
  </si>
  <si>
    <t>Tuberkulioze sergantys pacientai, kuriems buvo suteiktos socialinės paramos priemonės (maisto talonų dalijimas) tuberkuliozės ambulatorinio gydymo metu</t>
  </si>
  <si>
    <t>08.4.2-ESFA-R-615-51-0004</t>
  </si>
  <si>
    <t>08.1.3-CPVA-R-609-51-0007</t>
  </si>
  <si>
    <t>Gyventojai, turintys galimybę pasinaudoti pagerintomis sveikatos priežiūros paslaugomis</t>
  </si>
  <si>
    <t>Viešąsias sveikatos priežiūros paslaugas teikiančių asmens sveikatos priežiūros įstaigų, kuriuose modernizuota paslaugų teikimo infrastruktūra, skaičius</t>
  </si>
  <si>
    <t>08.1.3-CPVA-R-609-51-0010</t>
  </si>
  <si>
    <t>08.1.3-CPVA-R-609-51-0008</t>
  </si>
  <si>
    <t>08.1.3-CPVA-R-609-51-0011</t>
  </si>
  <si>
    <t>08.1.3-CPVA-R-609-51-0005</t>
  </si>
  <si>
    <t>08.1.3-CPVA-R-609-51-0012</t>
  </si>
  <si>
    <t>08.1.3-CPVA-R-609-51-0001</t>
  </si>
  <si>
    <t>08.1.3-CPVA-R-609-51-0006</t>
  </si>
  <si>
    <t>08.1.3-CPVA-R-609-51-0013</t>
  </si>
  <si>
    <t>08.1.3-CPVA-R-609-51-0017</t>
  </si>
  <si>
    <t>08.1.3-CPVA-R-609-51-0002</t>
  </si>
  <si>
    <t>08.1.3-CPVA-R-609-51-0004</t>
  </si>
  <si>
    <t>08.1.3-CPVA-R-609-51-0015</t>
  </si>
  <si>
    <t>08.1.3-CPVA-R-609-51-0009</t>
  </si>
  <si>
    <t>08.1.3-CPVA-R-609-51-0003</t>
  </si>
  <si>
    <t>P.S.338</t>
  </si>
  <si>
    <t>Išsaugoti, sutvarkyti ar atkurti įvairaus teritorinio lygmens kraštovaizdžio arealai</t>
  </si>
  <si>
    <t>07.1.1-CPVA-R-904-51-0012</t>
  </si>
  <si>
    <t xml:space="preserve">Pastatyti arba atnaujinti viešieji arba komerciniai pastatai miestų vietovėse </t>
  </si>
  <si>
    <t>07.1.1-CPVA-R-904-51-0015</t>
  </si>
  <si>
    <t xml:space="preserve">Sukurtos arba atnaujintos atviros erdvės miestų vietovėse </t>
  </si>
  <si>
    <t>07.1.1-CPVA-R-904-51-0005</t>
  </si>
  <si>
    <t>07.1.1-CPVA-R-904-51-0011</t>
  </si>
  <si>
    <t>07.1.1-CPVA-R-904-51-0009</t>
  </si>
  <si>
    <t>07.1.1-CPVA-R-904-51-0007</t>
  </si>
  <si>
    <t>07.1.1-CPVA-R-904-51-0006</t>
  </si>
  <si>
    <t>07.1.1-CPVA-R-904-51-0013</t>
  </si>
  <si>
    <t>07.1.1-CPVA-R-904-51-0001</t>
  </si>
  <si>
    <t>07.1.1-CPVA-R-904-51-0003</t>
  </si>
  <si>
    <t>07.1.1-CPVA-R-904-51-0004</t>
  </si>
  <si>
    <t>07.1.1-CPVA-R-904-51-0002</t>
  </si>
  <si>
    <t>07.1.1-CPVA-R-904-51-0008</t>
  </si>
  <si>
    <t>07.1.1-CPVA-R-904-51-0014</t>
  </si>
  <si>
    <t>Vietos vienetų investicijos tvarkomose teritorijose, tūkst. EUR</t>
  </si>
  <si>
    <t>Naujos darbo vietos tvarkomose teritorijose (vnt.)</t>
  </si>
  <si>
    <t>07.1.1-CPVA-R-905-51-0010</t>
  </si>
  <si>
    <t>07.1.1-CPVA-R-905-51-0007</t>
  </si>
  <si>
    <t>07.1.1-CPVA-R-905-51-0001</t>
  </si>
  <si>
    <t>Sukurtos arba atnaujintos atviros erdvės miestų vietovėse</t>
  </si>
  <si>
    <t>07.1.1-CPVA-R-905-51-0005</t>
  </si>
  <si>
    <t>Pastatyti arba atnaujinti viešieji arba komerciniai pastatai miestų vietovėse</t>
  </si>
  <si>
    <t>07.1.1-CPVA-R-905-51-0002</t>
  </si>
  <si>
    <t>07.1.1-CPVA-R-905-51-0004</t>
  </si>
  <si>
    <t>07.1.1-CPVA-R-903-51-0001</t>
  </si>
  <si>
    <t>Sukurtos arba atnaujintos atviros erdvės miestų vietovėse, kv. m.</t>
  </si>
  <si>
    <t>07.1.1-CPVA-R-903-51-0002</t>
  </si>
  <si>
    <t>4.481,16</t>
  </si>
  <si>
    <t>Pastatyti arba atnaujinti viešieji arba komerciniai pastatai miestų vietovėse (kv. m.)</t>
  </si>
  <si>
    <t>06.2.1-TID-R-511-51-0004</t>
  </si>
  <si>
    <t>Bendras rekonstruotų arba atnaujintų kelių ilgis, km</t>
  </si>
  <si>
    <t>Įdiegtos saugų eismą gerinančios ir aplinkosaugos priemonės, vnt.</t>
  </si>
  <si>
    <t>06.2.1-TID-R-511-51-0005</t>
  </si>
  <si>
    <t>P.S.342</t>
  </si>
  <si>
    <t>Įdiegtos saugų eismą gerinančios ir aplinkosaugos,
priemonės, vnt.</t>
  </si>
  <si>
    <t>06.2.1-TID-R-511-51-0001</t>
  </si>
  <si>
    <t xml:space="preserve">Bendras rekonstruotų arba atnaujintų kelių ilgis, km </t>
  </si>
  <si>
    <t>Įdiegtos saugų eismą gerinančios ir aplinkosaugos
priemonės, vnt.</t>
  </si>
  <si>
    <t>06.2.1-TID-R-511-51-0002</t>
  </si>
  <si>
    <t>06.2.1-TID-R-511-51-0007</t>
  </si>
  <si>
    <t xml:space="preserve">Bendras rekonstruotų arba atnaujintų kelių ilgis </t>
  </si>
  <si>
    <t>06.2.1-TID-R-511-51-0003</t>
  </si>
  <si>
    <t>06.2.1-TID-R-511-51-0006</t>
  </si>
  <si>
    <t>07.1.1-CPVA-R-305-51-0003</t>
  </si>
  <si>
    <t>Modernizuoti kultūros infrastruktūros objektai</t>
  </si>
  <si>
    <t>07.1.1-CPVA-V-304-01-0005</t>
  </si>
  <si>
    <t>07.1.1-CPVA-V-304-01-0011</t>
  </si>
  <si>
    <t>07.1.1-CPVA-R-305-51-0005</t>
  </si>
  <si>
    <t>07.1.1-CPVA-R-305-51-0004</t>
  </si>
  <si>
    <t>07.1.1-CPVA-R-305-51-0002</t>
  </si>
  <si>
    <t>05.4.1-CPVA-R-302-51-0005</t>
  </si>
  <si>
    <t>Sutvarkyti, įrengti ir pritaikyti lankymui gamtos ir kultūros paveldo objektai ir teritorijos</t>
  </si>
  <si>
    <t>Numatomo apsilankymų remiamuose kultūros ir gamtos paveldo objektuose bei turistų traukos vietose skaičiaus padidėjimas</t>
  </si>
  <si>
    <t>05.4.1-CPVA-R-302-51-0003</t>
  </si>
  <si>
    <t>05.4.1-CPVA-R-302-51-0001</t>
  </si>
  <si>
    <t>05.4.1-LVPA-R-821-51-0002</t>
  </si>
  <si>
    <t>Įrengti įženklinimo infrastruktūros objektai</t>
  </si>
  <si>
    <t>05.4.1-LVPA-R-821-51-0001</t>
  </si>
  <si>
    <t>08.2.1-CPVA-R-908-51-0010</t>
  </si>
  <si>
    <t>Naujos atviros erdvės vietovėse nuo 1 iki 6 tūkst. gyv. (išskyrus savivaldybių centrus), kv. m.</t>
  </si>
  <si>
    <t>08.2.1-CPVA-R-908-51-0001</t>
  </si>
  <si>
    <t>08.2.1-CPVA-R-908-51-0003</t>
  </si>
  <si>
    <t xml:space="preserve">P.S.364 </t>
  </si>
  <si>
    <t>08.2.1-CPVA-R-908-51-0006</t>
  </si>
  <si>
    <t>08.2.1-CPVA-R-908-51-0002</t>
  </si>
  <si>
    <t>08.2.1-CPVA-R-908-51-0007</t>
  </si>
  <si>
    <t xml:space="preserve">Naujos atviros erdvės vietovėse nuo 1 iki 6 tūkst. gyv. (išskyrus savivaldybių centrus), kv. m. </t>
  </si>
  <si>
    <t>08.2.1-CPVA-R-908-51-0008</t>
  </si>
  <si>
    <t>08.2.1-CPVA-R-908-51-0004</t>
  </si>
  <si>
    <t>Atnaujinti ir pritaikyti naujai paskirčiai pastatai, statiniai kaimo vietovėse, kv. m.</t>
  </si>
  <si>
    <t>08.2.1-CPVA-R-908-51-0009</t>
  </si>
  <si>
    <t>P.S 364</t>
  </si>
  <si>
    <t xml:space="preserve">Atnaujinti ir pritaikyti naujai paskirčiai pastatai, statiniai kaimo vietovėse, kv. m. </t>
  </si>
  <si>
    <t>05.1.1-APVA-R-007-51-0001</t>
  </si>
  <si>
    <t>Lietaus nuotėkio plotas, iš kurio surenkamam paviršiniam (lietaus) vandeniui tvarkyti, įrengta ir (ar) rekonstruota infrastruktūra</t>
  </si>
  <si>
    <t>Inventorizuota neapskaityto paviršinių nuotekų nuotakyno dalis</t>
  </si>
  <si>
    <t>05.2.1-APVA-R-008-51-0001</t>
  </si>
  <si>
    <t xml:space="preserve">Sukurti/pagerinti atskiro komunalinių atliekų surinkimo pajėgumai </t>
  </si>
  <si>
    <t>05.2.1-APVA-R-008-51-0003</t>
  </si>
  <si>
    <t>Sukurti /pagerinti atskiro komunalinių atliekų surinkimo pajėgumai</t>
  </si>
  <si>
    <t>05.2.1-APVA-R-008-51-0002</t>
  </si>
  <si>
    <t>05.3.2-APVA-R-014-51-0006</t>
  </si>
  <si>
    <t>Gyventojai, kuriems teikiamos vandens tiekimo paslaugos naujai pastatytais geriamojo vandens tiekimo tinklais (skaičius)</t>
  </si>
  <si>
    <t>Gyventojai, kuriems teikiamos vandens tiekimo paslaugos iš naujai pastatytų ir (arba) rekonstruotų geriamojo vandens gerinimo įrenginių (skaičius)</t>
  </si>
  <si>
    <t xml:space="preserve">Gyventojai, kuriems teikiamos nuotekų valymo paslaugos naujai pastatytais ir (arba) rekonstruotais nuotekų valymo įrenginiais (GE) </t>
  </si>
  <si>
    <t xml:space="preserve">Rekonstruotų vandens tiekimo ir nuotekų surinkimo tinklų ilgis, km </t>
  </si>
  <si>
    <t>Papildomi gyventojai, kuriems teikiamos pagerintos vandens tiekimo paslaugos</t>
  </si>
  <si>
    <t>Papildomi gyventojai, kuriems teikiamos pagerintos nuotekų tvarkymo paslaugos</t>
  </si>
  <si>
    <t>05.3.2-APVA-R-014-51-0001</t>
  </si>
  <si>
    <t>Gyventojai, kuriems teikiamos paslaugos naujai pastatytais nuotekų surinkimo tinklais (skaičius)</t>
  </si>
  <si>
    <t>Gyventojai, kuriems teikiamos nuotekų valymo paslaugos naujai pastatytais (ir (arba) rekonstruotais valymo įrenginiais (GE)</t>
  </si>
  <si>
    <t>Rekonstruotų vandens tiekimo ir nuotekų surinkimo tinklų ilgis, km</t>
  </si>
  <si>
    <t>05.3.2-APVA-R-014-51-0004</t>
  </si>
  <si>
    <t>05.3.2-APVA-R-014-51-0005</t>
  </si>
  <si>
    <t>05.3.2-APVA-R-014-51-0002</t>
  </si>
  <si>
    <t>P.N. 050</t>
  </si>
  <si>
    <t xml:space="preserve">Gyventojai, kuriems teikiamos vandens tiekimo paslaugos naujai pastatytais geriamojo vandens tiekimo tinklais (skaičius) </t>
  </si>
  <si>
    <t>P.N. 053</t>
  </si>
  <si>
    <t xml:space="preserve">Gyventojai, kuriems teikiamos paslaugos naujai pastatytais nuotekų surinkimo tinklais (GE) </t>
  </si>
  <si>
    <t>P.N. 054</t>
  </si>
  <si>
    <t>05.3.2-APVA-R-014-51-0003</t>
  </si>
  <si>
    <t>Gyventojai, kuriems teikiamos vandens tiekimo paslaugos naujai pastatytais geriamojo vandens tiekimo tinklais</t>
  </si>
  <si>
    <t>Gyventojai, kuriems teikiamos vandens tiekimo paslaugos iš naujai pastatytų ir (arba) rekonstruotų geriamojo vandens gerinimo įrenginių</t>
  </si>
  <si>
    <t>Gyventojai, kuriems teikiamos paslaugos naujai pastatytais nuotekų surinkimo tinklais</t>
  </si>
  <si>
    <t>Rekonstruotų 
vandens tiekimo ir nuotekų surinkimo tinklų ilgis</t>
  </si>
  <si>
    <t>05.5.1-APVA-R-019-51-0003</t>
  </si>
  <si>
    <t>Teritorijų, kuriose įgyvendintos kraštovaizdžio formavimo priemonės, plotas, ha</t>
  </si>
  <si>
    <t xml:space="preserve">Išsaugoti, sutvarkyti ar atkurti įvairaus  teritorinio
lygmens kraštovaizdžio arealai 
</t>
  </si>
  <si>
    <t>05.5.1-APVA-R-019-51-0011</t>
  </si>
  <si>
    <t xml:space="preserve">Likviduoti kraštovaizdį darkantys bešeimininkiai apleisti statiniai ir įrenginiai (skaičius) </t>
  </si>
  <si>
    <t>Kraštovaizdžio ir (ar) gamtinio karkaso formavimo aspektais pakeisti ar pakoreguoti savivaldybių ar jų dalių bendrieji planai</t>
  </si>
  <si>
    <t>05.5.1-APVA-R-019-51-0001</t>
  </si>
  <si>
    <t>05.5.1-APVA-R-019-51-0007</t>
  </si>
  <si>
    <t>05.5.1-APVA-R-019-51-0004</t>
  </si>
  <si>
    <t>Išsaugotų, sutvarkytų ar atkurtų įvairaus teritorinio lygmens kraštovaizdžio arealų, skaičius</t>
  </si>
  <si>
    <t>Likviduotų kraštovaizdį darkančių bešeimininkių apleistų statinių ir įrenginių, skaičius</t>
  </si>
  <si>
    <t>Rekultyvuotos atvirais kasiniais pažeistos žemės</t>
  </si>
  <si>
    <t>05.5.1-APVA-R-019-51-0010</t>
  </si>
  <si>
    <t>05.5.1-APVA-R-019-51-0005</t>
  </si>
  <si>
    <t>Išsaugotų, sutvarkytų ar atkurtų įvairaus teritorinio lygmens kraštovaizdžio arealų</t>
  </si>
  <si>
    <t>05.5.1-APVA-R-019-51-0008</t>
  </si>
  <si>
    <t>05.5.1-APVA-R-019-51-0002</t>
  </si>
  <si>
    <t>Likviduotų kraštovaizdį darkančių bešeimininkių apleistų statinių ir įrenginių skaičius</t>
  </si>
  <si>
    <t>05.5.1-APVA-R-019-51-0009</t>
  </si>
  <si>
    <t>05.5.1-APVA-R-019-51-0012</t>
  </si>
  <si>
    <t>04.5.1-TID-V-513-01-0013</t>
  </si>
  <si>
    <t>Parengti darnaus judumo
mieste planai</t>
  </si>
  <si>
    <t>04.5.1-TID-R-514-51-0001</t>
  </si>
  <si>
    <t>Įgyvendintos darnaus judumo priemonės, vnt.</t>
  </si>
  <si>
    <t>04.5.1-TID-R-514-51-0002</t>
  </si>
  <si>
    <t>Įdiegtos intelektinės transporto sistemos</t>
  </si>
  <si>
    <t xml:space="preserve">Įsigytos naujos ekologiškos viešojo transporto priemonės </t>
  </si>
  <si>
    <t>04.5.1-TID-V-517-01-0004</t>
  </si>
  <si>
    <t>Įsigytos naujos ekologiškos viešojo transporto priemonės</t>
  </si>
  <si>
    <t>04.5.1-TID-R-516-51-0002</t>
  </si>
  <si>
    <t xml:space="preserve">Įrengtų naujų dviračių ir / ar pėsčiųjų takų ir / ar 
trasų ilgis, km 
</t>
  </si>
  <si>
    <t>04.5.1-TID-R-516-51-0004</t>
  </si>
  <si>
    <t>Rekonstruotų dviračių ir/ar pėsčiųjų takų ir/ar
trasų ilgis</t>
  </si>
  <si>
    <t>04.5.1-TID-R-516-51-0006</t>
  </si>
  <si>
    <t>Rekonstruotų dviračių ir/ar pėsčiųjų takų ir/ar
trasų ilgis, km</t>
  </si>
  <si>
    <t>04.5.1-TID-R-516-51-0001</t>
  </si>
  <si>
    <t>Įrengtų naujų dviračių ir / ar pėsčiųjų takų ir / ar trasų ilgis, km</t>
  </si>
  <si>
    <t>04.5.1-TID-R-516-51-0003</t>
  </si>
  <si>
    <t>04.5.1-TID-R-516-51-0005</t>
  </si>
  <si>
    <t>04.5.1-TID-V-515-01-0006</t>
  </si>
  <si>
    <t>Įrengtos elektromobilių įkrovimo stotelės</t>
  </si>
  <si>
    <t>05.6.1-APVA-V-021-01-0002</t>
  </si>
  <si>
    <t>Parengti aplinkos oro kokybės valdymo priemonių planai</t>
  </si>
  <si>
    <t>Įsigyti gatvių valymo įrenginiai</t>
  </si>
  <si>
    <t>Įvykdytos visuomenės informavimo apie aplinkos oro kokybės gerinimą kampanijos</t>
  </si>
  <si>
    <t>Aktuali redakcija nuo 2020 m. gruodžio 31 d. (2020 m. gruodžio 31 d. sprendimas Nr. 51/4S-37)</t>
  </si>
  <si>
    <t xml:space="preserve">Regionų plėtros planų rengimo
</t>
  </si>
  <si>
    <t>3 priedas</t>
  </si>
  <si>
    <t>PRIEMONIŲ PLANAS</t>
  </si>
  <si>
    <t>1 lentelė. Priemones detalizuojantys projektai ir jų charakteristikos.</t>
  </si>
  <si>
    <t>Projektų požymiai</t>
  </si>
  <si>
    <t>Įgyvendinimo terminai</t>
  </si>
  <si>
    <t>Preliminari projekto išlaidų suma (Eur)</t>
  </si>
  <si>
    <t>Projekto Nr.</t>
  </si>
  <si>
    <t>Ministerija (asignavimų valdytojas)</t>
  </si>
  <si>
    <t>Įgyvendinimo teritorija</t>
  </si>
  <si>
    <t>Finansavimo šaltinio kodas</t>
  </si>
  <si>
    <t xml:space="preserve">R/V/KT </t>
  </si>
  <si>
    <t xml:space="preserve">ITI </t>
  </si>
  <si>
    <t>S</t>
  </si>
  <si>
    <t>rez.</t>
  </si>
  <si>
    <t>Pradžia (metai)</t>
  </si>
  <si>
    <t>Pabaiga (metai)</t>
  </si>
  <si>
    <t>Finansavimas iš ES investicijų ar kitų tarptautinių finansavimo šaltinių</t>
  </si>
  <si>
    <t>Vidaus reikalų ministerija</t>
  </si>
  <si>
    <t>Panevėžio miesto savivaldybės administracija, Panevėžio rajono savivaldybės administracija</t>
  </si>
  <si>
    <t>10.1.3-ESFA-R-920</t>
  </si>
  <si>
    <t>R</t>
  </si>
  <si>
    <t>1.1.2.1</t>
  </si>
  <si>
    <t>Švietimo ir mokslo ministerija</t>
  </si>
  <si>
    <t xml:space="preserve">Biržų rajono savivaldybė </t>
  </si>
  <si>
    <t xml:space="preserve">09.1.3-CPVA-R-705 </t>
  </si>
  <si>
    <t xml:space="preserve">Kupiškio rajono savivaldybė </t>
  </si>
  <si>
    <t xml:space="preserve">Panevėžio miesto savivaldybė </t>
  </si>
  <si>
    <t>Panevėžio rajono savivaldybė</t>
  </si>
  <si>
    <t>Pasvalio rajono savivaldybė</t>
  </si>
  <si>
    <t>09.1.3-CPVA-R-705</t>
  </si>
  <si>
    <t>Rokiškio rajono savivaldybė</t>
  </si>
  <si>
    <t>1.1.2.2</t>
  </si>
  <si>
    <t xml:space="preserve">09.1.3-CPVA-R-724 </t>
  </si>
  <si>
    <t xml:space="preserve">Panevėžio rajono savivaldybė </t>
  </si>
  <si>
    <t>1.1.2.3</t>
  </si>
  <si>
    <t>Priemonė:Neformaliojo švietimo infrastruktūros tobulinimas</t>
  </si>
  <si>
    <t>Biržų rajono savivaldybė</t>
  </si>
  <si>
    <t>09.1.3-CPVA-R-725</t>
  </si>
  <si>
    <t>Kupiškio rajono savivaldybė</t>
  </si>
  <si>
    <t xml:space="preserve">09.1.3-CPVA-R-725 </t>
  </si>
  <si>
    <t xml:space="preserve">Švietimo ir mokslo ministerija </t>
  </si>
  <si>
    <t>1.1.3.1</t>
  </si>
  <si>
    <t>Socialinės apsaugos ir darbo ministerija</t>
  </si>
  <si>
    <t>08.1.2-CPVA-R-408</t>
  </si>
  <si>
    <t xml:space="preserve">08.1.2-CPVA-R-408 </t>
  </si>
  <si>
    <t xml:space="preserve">Socialinės apsaugos ir darbo ministerija </t>
  </si>
  <si>
    <t xml:space="preserve">08.1.2-CPVA-R-408  </t>
  </si>
  <si>
    <t>1.1.3.2</t>
  </si>
  <si>
    <t xml:space="preserve">08.1.1-CPVA-R-407 </t>
  </si>
  <si>
    <t>Kupiškio rajono savialdybė</t>
  </si>
  <si>
    <t>R054407-275000-030</t>
  </si>
  <si>
    <t>Panevėžio miestas</t>
  </si>
  <si>
    <t>Panevėžio rajonas</t>
  </si>
  <si>
    <t>1.1.4.1</t>
  </si>
  <si>
    <t>Sveikatos ugdymo priemonių įgyvendinimas Biržų rajonono savivaldybėje</t>
  </si>
  <si>
    <t>Sveikatos apsaugos ministerija</t>
  </si>
  <si>
    <t>08.4.2-ESFA-R-630</t>
  </si>
  <si>
    <t xml:space="preserve"> Sveikatos apsaugos ministerija</t>
  </si>
  <si>
    <t>Panevėžio miesto savivaldybė</t>
  </si>
  <si>
    <t>1.1.4.2</t>
  </si>
  <si>
    <t>08.4.2-ESFA-R-615</t>
  </si>
  <si>
    <t>Lietuvos Respublikos Sveikatos apsaugos ministerija</t>
  </si>
  <si>
    <t xml:space="preserve">08.4.2-ESFA-R-615 </t>
  </si>
  <si>
    <t>LR Sveikatos apsaugos ministerija</t>
  </si>
  <si>
    <t>1.1.4.3</t>
  </si>
  <si>
    <t>08.1.3-CPVA-R-609</t>
  </si>
  <si>
    <t xml:space="preserve">Projektas RPT 2019 m. rugsėjo 3 d. sprendimu Nr. 51/4S-19 išbrauktas </t>
  </si>
  <si>
    <t>1.1.4.4</t>
  </si>
  <si>
    <t xml:space="preserve">Reabilitacijos ir sveikatinimo paslaugų gerinimas </t>
  </si>
  <si>
    <t>R056000-273250-1059</t>
  </si>
  <si>
    <t>Panevėžio regionas</t>
  </si>
  <si>
    <t>Nenumatoma naudoti ES lešų</t>
  </si>
  <si>
    <t>KT</t>
  </si>
  <si>
    <t xml:space="preserve">2. </t>
  </si>
  <si>
    <t>Prioritetas: Ekoniminiam augimui palanki aplinka</t>
  </si>
  <si>
    <t>Tikslas: Padidinti teritorinę sanglauą ir gerinti aplinkos būklę</t>
  </si>
  <si>
    <t>07.1.1-CPVA-R-904</t>
  </si>
  <si>
    <t xml:space="preserve">Viešųjų erdvių prie Laisvės aikštės sutvarkymas </t>
  </si>
  <si>
    <t>Elektronikos gatvės prieigų sutvarkymas</t>
  </si>
  <si>
    <t>Projektas išbrauktas 2020-08-43 sprendimu Nr. 51/4S-24</t>
  </si>
  <si>
    <t>07.1.1-CPVA-V-907</t>
  </si>
  <si>
    <t>V</t>
  </si>
  <si>
    <t>07.1.1-CPVA-R-905</t>
  </si>
  <si>
    <t>Pasvalio  rajono savivaldybė</t>
  </si>
  <si>
    <t>07.1.1-CPVA-R-903</t>
  </si>
  <si>
    <t>Rokiškio  rajono savivaldybė</t>
  </si>
  <si>
    <t>Vidaus reikalų ministerijja</t>
  </si>
  <si>
    <t>R059905-363100-2084</t>
  </si>
  <si>
    <t>Biržų miesto viešųjų erdvių buvusioje estrados teritorijoje ir piliavietės teritorijoje su prieigomis modernizavimas, kuriant papildomus ir stiprinant esamus traukos centrus</t>
  </si>
  <si>
    <r>
      <t>Biržų miesto</t>
    </r>
    <r>
      <rPr>
        <sz val="11"/>
        <rFont val="Times New Roman"/>
        <family val="1"/>
        <charset val="186"/>
      </rPr>
      <t xml:space="preserve"> </t>
    </r>
    <r>
      <rPr>
        <sz val="11"/>
        <rFont val="Times New Roman"/>
        <family val="1"/>
      </rPr>
      <t xml:space="preserve">D.Poškos–J.Šimkaus–P.Jakubėno ir Žvejų - Ežero gatvių rekonstravimas </t>
    </r>
  </si>
  <si>
    <t xml:space="preserve">Susisiekimo ministerija </t>
  </si>
  <si>
    <t>06.2.1-TID-R-511</t>
  </si>
  <si>
    <t>Kultūros ministerija</t>
  </si>
  <si>
    <t>07.1.1-CPVA-R-305</t>
  </si>
  <si>
    <t>07.1.1-CPVA-V-304</t>
  </si>
  <si>
    <t xml:space="preserve">07.1.1-CPVA-R-305 </t>
  </si>
  <si>
    <t>05.4.1-CPVA-R-302</t>
  </si>
  <si>
    <t>Ūkio ministerija</t>
  </si>
  <si>
    <t>Panevėžio miesto, Panevėžio rajono savivaldybės</t>
  </si>
  <si>
    <t>05.4.1-LVPA-R-821</t>
  </si>
  <si>
    <t>Biržų, Kupiškio, Pasvalio ir Rokiškio rajonų savivaldybės</t>
  </si>
  <si>
    <t>Projektas RPT 2019-09-03 sprendimu Nr. 51/4S-19 išbrauktas</t>
  </si>
  <si>
    <t>2.1.2</t>
  </si>
  <si>
    <t>08.2.1-CPVA-R-908</t>
  </si>
  <si>
    <t>Vidaus reikalų minsterija</t>
  </si>
  <si>
    <t xml:space="preserve">08.2.1-CPVA-R-908 </t>
  </si>
  <si>
    <t xml:space="preserve"> Obelių miesto gyvenamosios vietovės atnaujinimas</t>
  </si>
  <si>
    <t>2.1.2.2</t>
  </si>
  <si>
    <t>Aplinkos ministerija</t>
  </si>
  <si>
    <t>05.1.1-APVA-R-007</t>
  </si>
  <si>
    <t>2.1.2.3</t>
  </si>
  <si>
    <t xml:space="preserve">05.2.1-APVA-R-008 </t>
  </si>
  <si>
    <t>R050008-055000-0116</t>
  </si>
  <si>
    <t>Panevėžio apskritis</t>
  </si>
  <si>
    <t>2.1.2.3.4</t>
  </si>
  <si>
    <t>R050008-055000-1116</t>
  </si>
  <si>
    <t>Maisto / virtuvės atliekų apdorojimo pajėgumų sukūrimas Panevėžio regione</t>
  </si>
  <si>
    <t>2.1.2.4</t>
  </si>
  <si>
    <t>05.3.2-APVA-R-014</t>
  </si>
  <si>
    <t xml:space="preserve"> Geriamojo vandens tiekimo ir nuotekų tvarkymo sistemų renovavimas ir plėtra Panevėžio mieste ir rajone</t>
  </si>
  <si>
    <t xml:space="preserve">05.3.2-APVA-R-014 </t>
  </si>
  <si>
    <t>2.1.2.5</t>
  </si>
  <si>
    <t xml:space="preserve">05.5.1-APVA-R-019 </t>
  </si>
  <si>
    <t>05.5.1-APVA-R-019</t>
  </si>
  <si>
    <t>R050019-380000-0129</t>
  </si>
  <si>
    <t>2.1.2.6</t>
  </si>
  <si>
    <t>04.5.1-TID-V-513</t>
  </si>
  <si>
    <t>R055514-180000-0135</t>
  </si>
  <si>
    <t>04.5.1-TID-R-514</t>
  </si>
  <si>
    <t>R055514-180000-1135</t>
  </si>
  <si>
    <t xml:space="preserve">Intelektinės transporto sistemos diegimas Panevėžio mieste </t>
  </si>
  <si>
    <t>2.1.2.7</t>
  </si>
  <si>
    <t>2020-02-28 SPT sprendimu Nr. 51/4S-6 projektų sąrašas panaikintas</t>
  </si>
  <si>
    <t>Susisiekimo ministerija</t>
  </si>
  <si>
    <t xml:space="preserve">04.5.1-TID-R-518  </t>
  </si>
  <si>
    <t>04.5.1-TID-V-517</t>
  </si>
  <si>
    <t>2.1.2.8</t>
  </si>
  <si>
    <t>2.1.2.9</t>
  </si>
  <si>
    <t>04.5.1-TID-R-516</t>
  </si>
  <si>
    <t xml:space="preserve">04.5.1-TID-R-516 </t>
  </si>
  <si>
    <t xml:space="preserve">Panevėžio miesto savivaldybės </t>
  </si>
  <si>
    <t>2.1.2.10</t>
  </si>
  <si>
    <t>04.5.1-TID-V-515</t>
  </si>
  <si>
    <t>2.1.2.11</t>
  </si>
  <si>
    <t>05.6.1-APVA-V-021</t>
  </si>
  <si>
    <t>LENTELĖS SKILČIŲ PILDYMO PAAIŠKINIMAI:</t>
  </si>
  <si>
    <t>1 . Projekto eilės numeris regiono plėtros plane.</t>
  </si>
  <si>
    <t xml:space="preserve">2. Unikalus projekto numeris sudaromas iš kodų, nurodytų Regionų planų rengimo metodikos 6 priede, pvz., R029904-310000-1222 – regiono kodas (R02), ministerijos kodas – (9), priemonės kodo paskutiniai trys skaičiai – (904) (pagal ministerijų patvirtintų priemonių įgyvendinimo planus, išskyrus Žemės ūkio ministeriją, kurios atveju naudojami priemonės kodo pirmi trys simboliai (M raidė ir priemonės numeris Kaimo plėtros programoje). Kai nenumatoma naudoti Europos Sąjungos lėšų, visais atvejais vietoj priemonės kodo įrašoma – (000), pirmos veiklos kodas – (31), antros veiklos kodas – (00), trečios veiklos kodas – (00) ir bet koks keturženklis skaičius, kuris negali kartotis.                                                                                                                   </t>
  </si>
  <si>
    <t>3. Pagal plano tikslus, uždavinius ir priemones išdėstytų projektų pavadinimai.</t>
  </si>
  <si>
    <t>4. Pareiškėjas, teiksiantis paraišką dėl projekto finansavimo (pareiškėjas) / projekto vykdytojas.</t>
  </si>
  <si>
    <t>5. Ministerija, pagal kompetenciją atsakinga už valdymo sritis ir (ar) kita valstybės institucija, kurios asignavimus numatoma naudoti įgyvendinant projektą.</t>
  </si>
  <si>
    <t>6. Savivaldybė (-ės), kurioje (-iose) planuojama įgyvendinti projektą.</t>
  </si>
  <si>
    <t>7. Standartizuotas finansavimo šaltinio požymis (kodas), leidžiantis vienareikšmiškai nustatyti projekto finansavimo šaltinį, projektų atrankos ir finansavimo taisykles, regionui nustatytus produkto vertinimo kriterijų kiekybines charakteristikas ir finansavimo apimtis, jeigu tokios charakteristikos ir apimtys yra nustatytos, pvz. 2014−2020 metų Europos Sąjungos fondų investicijų veiksmų programos prioriteto įgyvendinimo priemonės numeris, asignavimų valdytojo suteiktas (nurodytas priemonių plano derinimo metu) funkcinės klasifikacijos kodas (jeigu projektas nėra finansuojamas iš ES ar kitos tarptautinės finansinės paramos lėšų) ar kitas pagal finansavimo šaltinio taisykles suteikiamas kodas.</t>
  </si>
  <si>
    <t>8.  R – į regiono projektų sąrašą planuojamas įtraukti / įtrauktas projektas, V – į valstybės projektų sąrašą planuojamas įtraukti / įtrauktas projektas, KT – projektas, atrenkamas kitu atrankos būdu.</t>
  </si>
  <si>
    <t>9. ITI – projektas, įgyvendinamas pagal integruotą teritorijos (-ų) vystymo programą.</t>
  </si>
  <si>
    <t>10. RSP – regioninės svarbos projektas.</t>
  </si>
  <si>
    <t>11. S – regiono specializacijos krypties projektas.</t>
  </si>
  <si>
    <t>12. rez. – rezervinis projektas.</t>
  </si>
  <si>
    <t>13. Projekto įgyvendinimo pradžia – su investicija susijusių statybos darbų pradžia arba pirmasis teisiškai privalomas įsipareigojimas užsakyti įrenginius, arba bet kuris kitas įsipareigojimas, dėl kurio investicija tampa neatšaukiama, žiūrint, kuris įvykis pirmesnis, pvz. iš ES lėšų bendrai finansuojamo projekto įgyvendinimo pradžia laikoma projekto finansavimo sutarties pasirašymo data.</t>
  </si>
  <si>
    <t>14. Projekto įgyvendinimo pabaiga laikoma visų su projekto įgyvendinimu susijusių įsipareigojimų įgyvendinimo pabaiga, pvz. iš ES lėšų bendrai finansuojamo projekto pabaiga laikoma projekto galutinės ataskaitos patvirtinimas Finansų ministerijos nustatyta tvarka.</t>
  </si>
  <si>
    <t>15. Iš visų finansavimo šaltinių (pareiškėjo ir jo partnerio disponuojamų lėšų, valstybės biudžeto, ES ir kitos tarptautinės finansinės paramos) projektui įgyvendinti reikalingas finansavimas.</t>
  </si>
  <si>
    <t>16. Projekto finansavimas iš ES fondų investicijų veiksmų programos ar kitos tarptautinės finansinės paramos lėšų.</t>
  </si>
  <si>
    <t>17. Projekto finansavimas iš Lietuvos Respublikos valstybės biudžeto lėšų.</t>
  </si>
  <si>
    <t>18. Projekto finansavimas iš pareiškėjo / projekto vykdytojo  ir partnerio (-ių) lėšų.</t>
  </si>
  <si>
    <t>2 lentelė. Projektams priskirti produkto vertinimo kriterijai.</t>
  </si>
  <si>
    <t>Produkto vertinimo kriterijai</t>
  </si>
  <si>
    <t>Kodas (I)*</t>
  </si>
  <si>
    <t>Siekiama reikšmė (I)</t>
  </si>
  <si>
    <t>Kodas (II)*</t>
  </si>
  <si>
    <t>Siekiama reikšmė (II)</t>
  </si>
  <si>
    <t>Kodas (III)*</t>
  </si>
  <si>
    <t>Siekiama reikšmė (III)</t>
  </si>
  <si>
    <t>Kodas (IV)*</t>
  </si>
  <si>
    <t>Siekiama reikšmė (IV)</t>
  </si>
  <si>
    <t>Kodas (V)*</t>
  </si>
  <si>
    <t>Siekiama reikšmė (V)</t>
  </si>
  <si>
    <t>Kodas (VI)*</t>
  </si>
  <si>
    <t>Siekiama reikšmė (VI)</t>
  </si>
  <si>
    <r>
      <t>Tuberkulioze sergantys</t>
    </r>
    <r>
      <rPr>
        <b/>
        <sz val="11"/>
        <color rgb="FF000000"/>
        <rFont val="Times New Roman"/>
        <family val="1"/>
        <charset val="186"/>
      </rPr>
      <t xml:space="preserve"> </t>
    </r>
    <r>
      <rPr>
        <sz val="11"/>
        <color rgb="FF000000"/>
        <rFont val="Times New Roman"/>
        <family val="1"/>
        <charset val="186"/>
      </rPr>
      <t>pacientai, kuriems buvo suteiktos socialinės paramos priemonės (maisto talonų dalijimas) tuberkuliozės ambulatorinio gydymo metu</t>
    </r>
  </si>
  <si>
    <r>
      <t>Tuberkulioze sergantys</t>
    </r>
    <r>
      <rPr>
        <b/>
        <sz val="11"/>
        <rFont val="Times New Roman"/>
        <family val="1"/>
      </rPr>
      <t> </t>
    </r>
    <r>
      <rPr>
        <sz val="11"/>
        <rFont val="Times New Roman"/>
        <family val="1"/>
      </rPr>
      <t>pacientai, kuriems buvo suteiktos socialinės paramos priemonės (maisto talonų dalijimas) tuberkuliozės ambulatorinio gydymo metu</t>
    </r>
  </si>
  <si>
    <r>
      <t>Tuberkulioze sergantys</t>
    </r>
    <r>
      <rPr>
        <b/>
        <sz val="11"/>
        <rFont val="Times New Roman"/>
        <family val="1"/>
        <charset val="186"/>
      </rPr>
      <t xml:space="preserve"> </t>
    </r>
    <r>
      <rPr>
        <sz val="11"/>
        <rFont val="Times New Roman"/>
        <family val="1"/>
        <charset val="186"/>
      </rPr>
      <t>pacientai, kuriems buvo suteiktos socialinės paramos priemonės (maisto talonų dalijimas) tuberkuliozės ambulatorinio gydymo metu</t>
    </r>
  </si>
  <si>
    <t xml:space="preserve">Išsaugoti, sutvarkyti ar atkurti įvairaus teritorinio lygmens kraštovaizdžio arealai </t>
  </si>
  <si>
    <t>Pastatyti arba atnaujinti viešieji arba komerciniai pastatai miestų  vietovėse</t>
  </si>
  <si>
    <t>Projektas išbrauktas 2020-08-04 sprendimu Nr.51/4S-24</t>
  </si>
  <si>
    <t>Vietos vienetų investicijos tvarkomoje ir (ar) su projektu susijusioje teritorijoje, EUR</t>
  </si>
  <si>
    <t>Naujos darbo vietos tvarkomoje teritorijoje ir (ar) su projektu susijusioje teritorijoje  (vnt.)</t>
  </si>
  <si>
    <t>Vietos vienetų investicijos tvarkomose teritorijose,  EUR</t>
  </si>
  <si>
    <t>P.B. 238</t>
  </si>
  <si>
    <t xml:space="preserve">Sukurtos arba atnaujintos atviros erdvės miestų vietovėse, kv. m. </t>
  </si>
  <si>
    <t>P.S.330</t>
  </si>
  <si>
    <t xml:space="preserve">Sukurti /pagerinti maisto / virtuvės atliekų apdorojimo pajėgumai </t>
  </si>
  <si>
    <r>
      <t xml:space="preserve">Teritorijų, kuriose įgyvendintos kraštovaizdžio formavimo priemonės, plotas, </t>
    </r>
    <r>
      <rPr>
        <sz val="11"/>
        <rFont val="Times New Roman"/>
        <family val="1"/>
        <charset val="186"/>
      </rPr>
      <t>ha</t>
    </r>
  </si>
  <si>
    <t xml:space="preserve">Įdiegtos intelektinės tanspoto sistemos </t>
  </si>
  <si>
    <t>* pagal iš  ES ar kitos tarptautinės finansinės paramos programavimo dokumentuose ar planavimo dokumentuose, kuriuose nustatytos nacionalinės regioninės politikos įgyvendinimo priemonės, nustatytų produkto stebėsenos rodiklių kodus.</t>
  </si>
  <si>
    <t>Vidutinis Panevėžio apskrities savivaldybių indeksas palyginus su Lietuvos rodikliu 2019 m. padidėjo beveik 2,5 proc. (2018 m. buvo 92,03 proc.). 
Ataskaitos pildymo metu 2021-02-08 2020 m. savivaldybių indeksų statistikos nėra.</t>
  </si>
  <si>
    <t>Pagal veiksmų programą ERPF lėšomis atnaujintos ikimokyklinio ugdymo mokyklos</t>
  </si>
  <si>
    <t>Baigti 9 projektai. Atnaujintos 1 ikimokyklinio ir priešmokyklinio ugdymo mokykla, 5 bendrojo ugdymo mokyklos ir 7 neformaliojo ugdymo įstaigos.</t>
  </si>
  <si>
    <t>3 projektai pagal priemonę „Socialinių paslaugų infrastruktūros plėtra“ yra baigti. 2 projektai yra įgyvendinami.</t>
  </si>
  <si>
    <t>Baigti 4 projektai. 10 projektų pagal „Pirminės asmens sveikatos priežiūros veiklos efektyvumo didinimas“ priemonę yra įgyvendinami.</t>
  </si>
  <si>
    <t>Lietuvos statistikos departamentas pateikia 2019 m. išankstinius duomenis. Panevėžio apskrities BVP, tenkantis vienam gyventojui - 12,8 tūkst. EUR.</t>
  </si>
  <si>
    <t xml:space="preserve">Lietuvos statistikos departamentas pateikia 2019 m. duomenis. </t>
  </si>
  <si>
    <t>Baigti 5 projektai pagal priemonę „Kaimo gyvenamųjų vietovių (turinčių 1-6 tūkst. gyventojų) atnaujinimas ir plėtra“. 4 projektai yra įgyvendinami. Baigtų ir įgyvendinamų projektų teritorijose gyventojų skaičius Lietuvos Respublikos 2011 m. visuotinio surašymo duomenimis yra 10866.</t>
  </si>
  <si>
    <t>24 430 tūkst. EUR</t>
  </si>
  <si>
    <t>Materialinės investicijos į tikslines teritorijas pagal priemones "Didžiųjų miestų kompleksinė plėtra", "Miestų kompleksinė plėtra" ir "Kaimo gyvenamųjų vietovių atnaujinimas".</t>
  </si>
  <si>
    <t xml:space="preserve">Iš viso pasirašytos 6 sutartys. Projektai yra įgyvendinami: Kupiškio rajono savivaldybė yra nupirkusi 5 socialinius būstus; Pasvalio  - 10; Rokiškio  - 11; Biržų  - 19. Panevėžio rajono  savivaldybės projektas baigtas, įrengta/įsigyta 19 socialinių būstų. 
2020 m. pabaigoje asmenų (šeimų) įrašytų į laukiančių paramos būstui išsinuomoti sąrašus, skaičius buvo 605. 
</t>
  </si>
  <si>
    <t>Įgyvendinami projektai pagal priemones "Gyventojų sveikatos stiprinimas bei ligų prevencijos vykdymas", "Sveikatos priežiūros (pirminės ir visuomenės kokybės ir prieinamumo gerinimas", "Pirminės asmens sveikatos priežiūros veiklos efektyvumo didinimas". Iki 2020 m. pabaigos modernizuota paslaugų teikimo infrastruktūra UAB "Biržų šeimos gydytojų centre", VšĮ Krekenavos pirminės sveikatos priežiūros centre, VšĮ Rokiškio pirminės asmens sveikatos priežiūros centre ir VšĮ Rokiškio psichikos sveikatos centre.</t>
  </si>
  <si>
    <t>Upytės dvaro svirno tvarkyba ir aktualizavimas</t>
  </si>
  <si>
    <t>Pagal Lietuvos statistikos departamento 2019 m. išankstinius duomenis, BVP, tenkantis vienam gyventojui, sudaro tik 73,5proc. šalies vidurkio.</t>
  </si>
  <si>
    <t>Įgyvendinami 6 projektai pagal priemonę "Geriamojo vandens tiekimo ir nuotekų tvarkymo sistemų renovavimas ir plėtra".</t>
  </si>
  <si>
    <t>Įgyvendinami 3 projektai pagal priemonę "Biržų, Kupiškio, Pasvalio ir Rokiškio miestų kompleksinė plėtra". Iki 2020 m. pabaigos baigti 5 projektai.</t>
  </si>
  <si>
    <t>Įgyvendinami 7 projektai pagal priemonę "Vietinių kelių techninių parametrų ir eismo saugos gerinimas". Iki 2020 m. pabaigos įgyvendinti 3 projektai. Bendras rekonstruotų ar atnaujintų kelių ilgis - 8,46 km.</t>
  </si>
  <si>
    <t>Iki 2020 m. pabaigos atnaujintos 6 bendrojo ugdymo mokyklos ir 7 neformaliojo ugdymo įstaigos. Įgyvendinami projektai pagal priemones "Ikimokyklinio ir priešmokyklinio ugdymo prieinamumo didinimas", "Bendrojo ugdymo įstaigų tinklo veiklos efektyvumo didinimas", "Neformaliojo švietimo infrastruktūros tobulinimas".</t>
  </si>
  <si>
    <t>Įgyvendintas projektas pagal priemonę "Taršos mažinimo priemonių įgyvendinimas"</t>
  </si>
  <si>
    <t>Įgyvendintas projektas pagal priemonę "Taršos mažinimo priemonių įgyvendinimas".</t>
  </si>
  <si>
    <t>Iki 2020 m. pabaigos baigtas "Konteinerinės atliekų surinkimo sistemos tobulinimas ir vystymas Kupiškio rajone". Sukurti / pagerinti atskiro komunalinių atliekų surinkimo pajėgumai - 1194,59 t/m. 2 projektai pagal priemonę "Komunalinių atliekų surinkimo ir pirminio rūšiavimo infrastruktūros plėtra" yra įgyvendinami.</t>
  </si>
  <si>
    <t>Įgyvendinami 9 projektai pagal priemonę "Natūralaus ar urbanizuoto kraštovaizdžio atkūrimas". Iki 2020 m. pabaigos baigti įgyvendinti 3 projektai. Likviduoti 31 kraštovaizdį darkantys bešeimininkiai apleisti statiniai ir įrenginiai.</t>
  </si>
  <si>
    <t>Įgyvendinami 7 ir iki 2020 m. pabaigos baigti įgyvendinti 3 projektai pagal priemonę "Kompleksinis Panevėžio miesto dalių atnaujinimas ir plėtra", įgyvendinami 4 ir iki 2020 m. pabaigos baigti įgyvendinti 5 projektai pagal priemonę "Kaimo gyvenamųjų vietovių (turinčių 1-6 tūkst. gyventojų) atnaujinimas ir plėtra"</t>
  </si>
  <si>
    <t>Įgyvendinami 5 projektai, iki 2020 m. pabaigos 1 projektas baigtas įgyvendinti pagal priemonę "Kultūros infrastruktūros modernizavimas", 2 projektai įgyvendinami ir 1 baigtas įgyvendinti pagal priemonę "Kultūros paveldo objektų aktualizavimas".</t>
  </si>
  <si>
    <t>Įgyvendinami 3 projektai pagal priemonę "Biržų, Kupiškio, Pasvalio ir Rokiškio miestų kompleksinė plėtra". Iki 2020 m. pabaigos baigti įgyvendinti 5 projektai. Įgyvendinami 5 projektai, iki 2020 m. pabaigos 1 projektas baigtas pagal priemonę "Kultūros infrastruktūros modernizavimas". 2 projektai įgyvendinami ir iki 2020 m. pabaigos 1 projektas baigtas įgyvendinti pagal priemonę "Kultūros paveldo objektų aktualizavimas".</t>
  </si>
  <si>
    <t>Įgyvendinami 5 projektai, iki 2020 m. pabaigos 1 projektas baigtas įgyvendinti pagal priemonę "Kultūros infrastruktūros modernizavimas", 2 projektai įgyvendinami ir iki 2020 m. pabaigos 1 baigtas įgyvendinti pagal priemonę "Kultūros paveldo objektų aktualizavimas". Įgyvendinami 2 projektai pagal priemonę "Savivaldybes jungiančių turizmo trasų ir turizmo maršrutų informacinės infrastruktūros plėtra". Iki 2020 m. pabaigos įrengti 231 įženklinimo infrastruktūros objektai.</t>
  </si>
  <si>
    <t xml:space="preserve">Įgyvendinami 5 projektai, iki 2020 m. pabaigos 1 projektas baigtas įgyvendinti. 2020 m. pabaigoje asmenų (šeimų) įrašytų į laukiančių paramos būstui išsinuomoti sąrašus, skaičius buvo 605. 
</t>
  </si>
  <si>
    <t>Įgyvendinami projektai pagal priemonę "Kultūros infrastruktūros modernizavimas". Iki 2020 m. pabaigos 1 projektas baigtas įgyvendinti - modernizuotas 1 kultūros infrastruktūros objektas.</t>
  </si>
  <si>
    <t>Įgyvendinami 2 projektai pagal priemonę "Kultūros paveldo objektų aktualizavimas". Iki 2020 m. pabaigos 1 projektas baigtas įgyvendinti - sutvarkyta, įrengta ir pritaikyta lankymui gamtos ir kultūros paveldo 1 objektas ir teritorija.</t>
  </si>
  <si>
    <t>Panevėžio regione įgyvendinami 6 sveikos gyvensenos projektai. Iki 2020 m. pabaigos 7040 asmuo dalyvavo informavimo, švietimo ir mokymo renginiuose bei sveikatos raštingumą didinančiose veiklose.</t>
  </si>
  <si>
    <t>Įgyvendinami projektai pagal priemonę "Socialinių paslaugų infrastruktūros plėtra". Iki 2020 m. pabaigos įgyvendinti 3 projektai.</t>
  </si>
  <si>
    <t>Įgyvendinami 2 projektai pagal priemonę "Savivaldybes jungiančių turizmo trasų ir turizmo maršrutų informacinės infrastruktūros plėtra". Iki 2020 m. pabaigos įrengti 231 įženklinimo infrastruktūros objektai.</t>
  </si>
  <si>
    <t>Įgyvendinami projektai pagal priemonę "Pėsčiųjų ir dviračių takų rekonstrukcija ir plėtra". Iki 2020 m. pabaigos baigti 5 projektai. Įrengtų naujų dviračių ir / ar pėsčiųjų takų ir / ar trasų ilgis - 2,48 km, rekonstruotų dviračių ir/ar pėsčiųjų takų ir/ar trasų ilgis - 2,86 km.</t>
  </si>
  <si>
    <t>Iki 2020 m. pabaigos baigtas "Konteinerinės atliekų surinkimo sistemos tobulinimas ir vystymas Kupiškio rajone". Informuota visuomenė atliekų prevencijos ir tvarkymo klausimais. 2 projektai pagal priemonę "Komunalinių atliekų surinkimo ir pirminio rūšiavimo infrastruktūros plėtra" yra įgyvendinami.</t>
  </si>
  <si>
    <t>Įgyvendinamas projektas pagal priemonę "Paviršinių nuotekų sistemų tvarkymas", įgyvendinami 6 projektai pagal priemonę "Geriamojo vandens tiekimo ir nuotekų tvarkymo sistemų renovavimas ir plėtra".</t>
  </si>
  <si>
    <t>Įgyvendinami projektai pagal priemones "Kaimo gyvenamųjų vietovių (turinčių 1-6 tūkst. gyventojų) atnaujinimas ir plėtra", Įgyvendinami 5 projektai, iki 2020 m. pabaigos 1 projektas baigtas pagal priemonę "Kultūros infrastruktūros modernizavimas". 2 projektai įgyvendinami ir iki 2020 m. pabaigos 1 projektas baigtas įgyvendinti pagal priemonę "Kultūros paveldo objektų aktualizavimas".</t>
  </si>
  <si>
    <t>Įgyvendinamas projektas pagal priemonę "Darnaus judumo miestuose skatinimas". Iki 2020 m. pabaigos baigtas įgyvendinti 1 projektas: Parengtas darnaus judumo mieste planas.</t>
  </si>
  <si>
    <t>Įgyvendinami projektai pagal priemones "Gyventojų sveikatos stiprinimas bei ligų prevencijos vykdymas", "Sveikatos priežiūros (pirminės ir visuomenės kokybės ir prieinamumo gerinimas", "Pirminės asmens sveikatos priežiūros veiklos efektyvumo didinimas". 2020 m. pabaigoje gyventojų, turinčių galimybę pasinaudoti pagerintomis sveikatos priežiūros paslaugomis, skaičius 27722.</t>
  </si>
  <si>
    <t>Įgyvendinami projektai pagal priemones "Sveikatos priežiūros (pirminės ir visuomenės) kokybės ir prieinamumo gerinimas", "Pirminės asmens sveikatos priežiūros veiklos efektyvumo didinimas". 2020 m. pabaigoje gyventojų, turinčių galimybę pasinaudoti pagerintomis sveikatos priežiūros paslaugomis, skaičius 27722.</t>
  </si>
  <si>
    <t>Pagal priemonę "Neformaliojo švietimo infrastruktūros tobulinimas" iki 2020 m. pabaigos atnaujintos 7 neformaliojo ugdymo įstaigos. Pagerinta  neformaliojo švietimo veiklų kokybė bei padidintas jų prieinamumas.</t>
  </si>
  <si>
    <t xml:space="preserve">2 projektai įgyvendinami ir iki 2020 m. pabaigos 1 baigtas įgyvendinti pagal priemonę "Kultūros paveldo objektų aktualizavimas" ir 2 projektai įgyvendinami ir iki 2020 m. pabaigos 1 baigtas įgyvendinti pagal priemonę "Kultūros paveldo objektų aktualizavimas". </t>
  </si>
  <si>
    <t>iki 2020 m. pabaigos baigtas įšgyvendinti projektas "Upytės dvaro svirno tvarkyba ir aktualizavimas" pagal priemonę ir "Kultūros paveldo objektų aktualizavimas" ir dar du projektai yra įgyvendinami.</t>
  </si>
  <si>
    <t>Iki 2020 m. pabaigos atnaujintos 6 bendrojo ugdymo mokyklos ir 7 neformaliojo ugdymo įstaigos.</t>
  </si>
  <si>
    <t>Įgyvendinami projektai pagal priemones "Paviršinių nuotekų sistemų tvarkymas", "Geriamojo vandens tiekimo ir nuotekų tvarkymo sistemų renovavimas ir plėtra"</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</si>
</sst>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 #,##0.00\ &quot;Lt&quot;_-;\-* #,##0.00\ &quot;Lt&quot;_-;_-* &quot;-&quot;??\ &quot;Lt&quot;_-;_-@_-"/>
    <numFmt numFmtId="43" formatCode="_-* #,##0.00\ _L_t_-;\-* #,##0.00\ _L_t_-;_-* &quot;-&quot;??\ _L_t_-;_-@_-"/>
    <numFmt numFmtId="164" formatCode="0.0"/>
    <numFmt numFmtId="165" formatCode="##;&quot;&quot;"/>
    <numFmt numFmtId="166" formatCode="#,###.00;&quot;&quot;"/>
    <numFmt numFmtId="167" formatCode="#,###;&quot;&quot;"/>
    <numFmt numFmtId="168" formatCode="0.000"/>
    <numFmt numFmtId="169" formatCode="#,##0.000"/>
  </numFmts>
  <fonts count="65" x14ac:knownFonts="1">
    <font>
      <sz val="11"/>
      <color theme="1"/>
      <name val="Calibri"/>
      <family val="2"/>
      <charset val="186"/>
      <scheme val="minor"/>
    </font>
    <font>
      <sz val="12"/>
      <color theme="1"/>
      <name val="Times New Roman"/>
      <family val="1"/>
      <charset val="186"/>
    </font>
    <font>
      <b/>
      <sz val="12"/>
      <color theme="1"/>
      <name val="Times New Roman"/>
      <family val="1"/>
      <charset val="186"/>
    </font>
    <font>
      <b/>
      <sz val="9"/>
      <color theme="1"/>
      <name val="Times New Roman"/>
      <family val="1"/>
      <charset val="186"/>
    </font>
    <font>
      <sz val="10"/>
      <color theme="1"/>
      <name val="Times New Roman"/>
      <family val="1"/>
      <charset val="186"/>
    </font>
    <font>
      <sz val="10"/>
      <name val="Arial"/>
      <family val="2"/>
      <charset val="186"/>
    </font>
    <font>
      <b/>
      <sz val="9"/>
      <name val="Times New Roman"/>
      <family val="1"/>
      <charset val="186"/>
    </font>
    <font>
      <sz val="12"/>
      <name val="Times New Roman"/>
      <family val="1"/>
      <charset val="186"/>
    </font>
    <font>
      <sz val="11"/>
      <name val="Calibri"/>
      <family val="2"/>
      <charset val="186"/>
      <scheme val="minor"/>
    </font>
    <font>
      <b/>
      <sz val="12"/>
      <name val="Times New Roman"/>
      <family val="1"/>
      <charset val="186"/>
    </font>
    <font>
      <sz val="9"/>
      <name val="Times New Roman"/>
      <family val="1"/>
      <charset val="186"/>
    </font>
    <font>
      <sz val="9"/>
      <color theme="1"/>
      <name val="Times New Roman"/>
      <family val="1"/>
      <charset val="186"/>
    </font>
    <font>
      <sz val="9"/>
      <name val="Times New Roman"/>
      <family val="1"/>
    </font>
    <font>
      <sz val="9"/>
      <color rgb="FF000000"/>
      <name val="Times New Roman"/>
      <family val="1"/>
    </font>
    <font>
      <sz val="9"/>
      <color theme="1"/>
      <name val="Times New Roman"/>
      <family val="1"/>
    </font>
    <font>
      <sz val="11"/>
      <color theme="1"/>
      <name val="Calibri"/>
      <family val="2"/>
      <scheme val="minor"/>
    </font>
    <font>
      <sz val="11"/>
      <color theme="1"/>
      <name val="Calibri"/>
      <family val="2"/>
      <charset val="186"/>
      <scheme val="minor"/>
    </font>
    <font>
      <sz val="9"/>
      <name val="Times New Roman"/>
      <family val="1"/>
      <charset val="1"/>
    </font>
    <font>
      <sz val="11"/>
      <color indexed="8"/>
      <name val="Calibri"/>
      <family val="2"/>
      <charset val="186"/>
    </font>
    <font>
      <sz val="10"/>
      <color rgb="FF000000"/>
      <name val="Times New Roman"/>
      <family val="1"/>
      <charset val="186"/>
    </font>
    <font>
      <sz val="10"/>
      <color theme="1"/>
      <name val="Calibri"/>
      <family val="2"/>
      <charset val="186"/>
      <scheme val="minor"/>
    </font>
    <font>
      <sz val="11"/>
      <color rgb="FFFF0000"/>
      <name val="Calibri"/>
      <family val="2"/>
      <charset val="186"/>
      <scheme val="minor"/>
    </font>
    <font>
      <b/>
      <sz val="11"/>
      <color theme="1"/>
      <name val="Calibri"/>
      <family val="2"/>
      <charset val="186"/>
      <scheme val="minor"/>
    </font>
    <font>
      <sz val="12"/>
      <color rgb="FFFF0000"/>
      <name val="Times New Roman"/>
      <family val="1"/>
      <charset val="186"/>
    </font>
    <font>
      <sz val="9"/>
      <color rgb="FFFF0000"/>
      <name val="Times New Roman"/>
      <family val="1"/>
      <charset val="186"/>
    </font>
    <font>
      <sz val="8"/>
      <name val="Arial"/>
      <family val="2"/>
      <charset val="186"/>
    </font>
    <font>
      <strike/>
      <sz val="9"/>
      <name val="Times New Roman"/>
      <family val="1"/>
      <charset val="186"/>
    </font>
    <font>
      <strike/>
      <sz val="9"/>
      <color rgb="FFFF0000"/>
      <name val="Times New Roman"/>
      <family val="1"/>
      <charset val="186"/>
    </font>
    <font>
      <strike/>
      <sz val="11"/>
      <name val="Calibri"/>
      <family val="2"/>
      <charset val="186"/>
      <scheme val="minor"/>
    </font>
    <font>
      <b/>
      <sz val="11"/>
      <name val="Calibri"/>
      <family val="2"/>
      <charset val="186"/>
      <scheme val="minor"/>
    </font>
    <font>
      <sz val="11"/>
      <name val="Times New Roman"/>
      <family val="1"/>
      <charset val="186"/>
    </font>
    <font>
      <sz val="11"/>
      <color theme="1"/>
      <name val="Times New Roman"/>
      <family val="1"/>
      <charset val="186"/>
    </font>
    <font>
      <sz val="11"/>
      <color rgb="FFFF0000"/>
      <name val="Times New Roman"/>
      <family val="1"/>
      <charset val="186"/>
    </font>
    <font>
      <b/>
      <sz val="12"/>
      <name val="Times New Roman"/>
      <family val="1"/>
    </font>
    <font>
      <b/>
      <sz val="11"/>
      <color rgb="FFFF0000"/>
      <name val="Calibri"/>
      <family val="2"/>
      <charset val="186"/>
      <scheme val="minor"/>
    </font>
    <font>
      <b/>
      <sz val="11"/>
      <color rgb="FF7030A0"/>
      <name val="Calibri"/>
      <family val="2"/>
      <charset val="186"/>
      <scheme val="minor"/>
    </font>
    <font>
      <b/>
      <sz val="11"/>
      <color rgb="FF0070C0"/>
      <name val="Calibri"/>
      <family val="2"/>
      <charset val="186"/>
      <scheme val="minor"/>
    </font>
    <font>
      <b/>
      <sz val="11"/>
      <name val="Times New Roman"/>
      <family val="1"/>
      <charset val="186"/>
    </font>
    <font>
      <b/>
      <sz val="11"/>
      <color theme="1"/>
      <name val="Times New Roman"/>
      <family val="1"/>
    </font>
    <font>
      <sz val="11"/>
      <name val="Times New Roman"/>
      <family val="1"/>
    </font>
    <font>
      <sz val="12"/>
      <name val="Times New Roman"/>
      <family val="1"/>
    </font>
    <font>
      <sz val="11"/>
      <color rgb="FF000000"/>
      <name val="Times New Roman"/>
      <family val="1"/>
      <charset val="186"/>
    </font>
    <font>
      <strike/>
      <sz val="11"/>
      <name val="Times New Roman"/>
      <family val="1"/>
      <charset val="186"/>
    </font>
    <font>
      <strike/>
      <sz val="11"/>
      <color theme="1"/>
      <name val="Times New Roman"/>
      <family val="1"/>
      <charset val="186"/>
    </font>
    <font>
      <strike/>
      <sz val="11"/>
      <color rgb="FFFF0000"/>
      <name val="Times New Roman"/>
      <family val="1"/>
    </font>
    <font>
      <sz val="11"/>
      <name val="Calibri"/>
      <family val="2"/>
      <scheme val="minor"/>
    </font>
    <font>
      <sz val="11"/>
      <name val="Times New Roman"/>
      <family val="1"/>
      <charset val="1"/>
    </font>
    <font>
      <strike/>
      <sz val="11"/>
      <color rgb="FF7030A0"/>
      <name val="Times New Roman"/>
      <family val="1"/>
    </font>
    <font>
      <u/>
      <sz val="11"/>
      <color theme="10"/>
      <name val="Calibri"/>
      <family val="2"/>
      <charset val="186"/>
      <scheme val="minor"/>
    </font>
    <font>
      <b/>
      <sz val="11"/>
      <color theme="1"/>
      <name val="Times New Roman"/>
      <family val="1"/>
      <charset val="186"/>
    </font>
    <font>
      <sz val="11"/>
      <color rgb="FF000000"/>
      <name val="Times New Roman"/>
      <family val="1"/>
    </font>
    <font>
      <sz val="10"/>
      <color theme="1"/>
      <name val="Times New Roman"/>
      <family val="1"/>
    </font>
    <font>
      <sz val="11"/>
      <color theme="1"/>
      <name val="Times New Roman"/>
      <family val="1"/>
    </font>
    <font>
      <sz val="10"/>
      <name val="Times New Roman"/>
      <family val="1"/>
    </font>
    <font>
      <b/>
      <sz val="9"/>
      <name val="Times New Roman"/>
      <family val="1"/>
    </font>
    <font>
      <b/>
      <sz val="10"/>
      <color theme="1"/>
      <name val="Times New Roman"/>
      <family val="1"/>
    </font>
    <font>
      <b/>
      <sz val="9"/>
      <color theme="1"/>
      <name val="Times New Roman"/>
      <family val="1"/>
    </font>
    <font>
      <sz val="11"/>
      <name val="Calibri"/>
      <family val="2"/>
      <charset val="186"/>
    </font>
    <font>
      <b/>
      <sz val="11"/>
      <name val="Times New Roman"/>
      <family val="1"/>
    </font>
    <font>
      <b/>
      <sz val="11"/>
      <color rgb="FF000000"/>
      <name val="Times New Roman"/>
      <family val="1"/>
      <charset val="186"/>
    </font>
    <font>
      <sz val="10"/>
      <name val="Times New Roman"/>
      <family val="1"/>
      <charset val="186"/>
    </font>
    <font>
      <sz val="11"/>
      <color rgb="FFFF0000"/>
      <name val="Times New Roman"/>
      <family val="1"/>
    </font>
    <font>
      <sz val="12"/>
      <color rgb="FF000000"/>
      <name val="Times New Roman"/>
      <family val="1"/>
    </font>
    <font>
      <sz val="11"/>
      <name val="Calibri"/>
      <family val="2"/>
    </font>
    <font>
      <b/>
      <sz val="10"/>
      <color theme="1"/>
      <name val="Times New Roman"/>
      <family val="1"/>
      <charset val="186"/>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8"/>
      </left>
      <right style="thin">
        <color indexed="8"/>
      </right>
      <top style="thin">
        <color indexed="8"/>
      </top>
      <bottom style="thin">
        <color indexed="8"/>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8"/>
      </top>
      <bottom style="thin">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bottom style="thin">
        <color indexed="64"/>
      </bottom>
      <diagonal/>
    </border>
    <border>
      <left style="thin">
        <color indexed="8"/>
      </left>
      <right style="medium">
        <color indexed="64"/>
      </right>
      <top style="thin">
        <color indexed="8"/>
      </top>
      <bottom style="thin">
        <color indexed="8"/>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xf numFmtId="0" fontId="5" fillId="0" borderId="0"/>
    <xf numFmtId="0" fontId="15" fillId="0" borderId="0"/>
    <xf numFmtId="0" fontId="16" fillId="0" borderId="0"/>
    <xf numFmtId="0" fontId="18" fillId="0" borderId="0"/>
    <xf numFmtId="44" fontId="16" fillId="0" borderId="0" applyFont="0" applyFill="0" applyBorder="0" applyAlignment="0" applyProtection="0"/>
    <xf numFmtId="9" fontId="16" fillId="0" borderId="0" applyFont="0" applyFill="0" applyBorder="0" applyAlignment="0" applyProtection="0"/>
    <xf numFmtId="0" fontId="15" fillId="0" borderId="0"/>
    <xf numFmtId="0" fontId="48" fillId="0" borderId="0" applyNumberFormat="0" applyFill="0" applyBorder="0" applyAlignment="0" applyProtection="0"/>
  </cellStyleXfs>
  <cellXfs count="570">
    <xf numFmtId="0" fontId="0" fillId="0" borderId="0" xfId="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7" fillId="0" borderId="0" xfId="0" applyFont="1"/>
    <xf numFmtId="0" fontId="2" fillId="0" borderId="0" xfId="0" applyFont="1" applyBorder="1" applyAlignment="1"/>
    <xf numFmtId="0" fontId="4" fillId="0" borderId="1" xfId="0" applyFont="1" applyBorder="1"/>
    <xf numFmtId="0" fontId="1" fillId="0" borderId="0" xfId="0" applyFont="1"/>
    <xf numFmtId="0" fontId="8" fillId="0" borderId="0" xfId="0" applyFont="1"/>
    <xf numFmtId="0" fontId="7" fillId="0" borderId="0" xfId="0" applyFont="1" applyAlignment="1">
      <alignment horizontal="left" vertical="center"/>
    </xf>
    <xf numFmtId="0" fontId="7" fillId="0" borderId="0" xfId="0" applyFont="1" applyAlignment="1">
      <alignment vertical="center"/>
    </xf>
    <xf numFmtId="0" fontId="9" fillId="0" borderId="0" xfId="0" applyFont="1" applyAlignment="1">
      <alignment vertical="center"/>
    </xf>
    <xf numFmtId="0" fontId="6" fillId="2" borderId="1" xfId="0" applyFont="1" applyFill="1" applyBorder="1" applyAlignment="1">
      <alignment vertical="center" wrapText="1"/>
    </xf>
    <xf numFmtId="0" fontId="10" fillId="2" borderId="1" xfId="0" applyFont="1" applyFill="1" applyBorder="1" applyAlignment="1">
      <alignment vertical="center" wrapText="1"/>
    </xf>
    <xf numFmtId="0" fontId="6" fillId="0" borderId="1" xfId="0" applyFont="1" applyBorder="1" applyAlignment="1">
      <alignment vertical="center" wrapText="1"/>
    </xf>
    <xf numFmtId="0" fontId="1" fillId="2" borderId="1" xfId="0" applyFont="1" applyFill="1" applyBorder="1" applyAlignment="1">
      <alignment vertical="top" wrapText="1"/>
    </xf>
    <xf numFmtId="0" fontId="10" fillId="3" borderId="1" xfId="0" applyFont="1" applyFill="1" applyBorder="1" applyAlignment="1">
      <alignment vertical="center" wrapText="1"/>
    </xf>
    <xf numFmtId="0" fontId="10" fillId="0" borderId="1" xfId="0" applyFont="1" applyFill="1" applyBorder="1" applyAlignment="1">
      <alignment vertical="center" wrapText="1"/>
    </xf>
    <xf numFmtId="0" fontId="6" fillId="0" borderId="1" xfId="0" applyFont="1" applyFill="1" applyBorder="1" applyAlignment="1">
      <alignment vertical="center" wrapText="1"/>
    </xf>
    <xf numFmtId="0" fontId="11" fillId="2" borderId="1" xfId="0" applyFont="1" applyFill="1" applyBorder="1" applyAlignment="1">
      <alignment vertical="center" wrapText="1"/>
    </xf>
    <xf numFmtId="0" fontId="1" fillId="3" borderId="1" xfId="0" applyFont="1" applyFill="1" applyBorder="1" applyAlignment="1">
      <alignment vertical="top" wrapText="1"/>
    </xf>
    <xf numFmtId="0" fontId="4" fillId="0" borderId="0" xfId="0" applyFont="1" applyBorder="1"/>
    <xf numFmtId="0" fontId="0" fillId="0" borderId="0" xfId="0" applyBorder="1" applyAlignment="1"/>
    <xf numFmtId="0" fontId="0" fillId="0" borderId="0" xfId="0" applyBorder="1" applyAlignment="1">
      <alignment wrapText="1"/>
    </xf>
    <xf numFmtId="0" fontId="2" fillId="0" borderId="0" xfId="0" applyFont="1"/>
    <xf numFmtId="0" fontId="11" fillId="0" borderId="1" xfId="0" applyFont="1" applyBorder="1" applyAlignment="1">
      <alignment vertical="top" wrapText="1"/>
    </xf>
    <xf numFmtId="0" fontId="10" fillId="0" borderId="1" xfId="0" applyFont="1" applyBorder="1" applyAlignment="1">
      <alignment vertical="center" wrapText="1"/>
    </xf>
    <xf numFmtId="0" fontId="12" fillId="0" borderId="1" xfId="0" applyFont="1" applyFill="1" applyBorder="1" applyAlignment="1">
      <alignment vertical="top" wrapText="1"/>
    </xf>
    <xf numFmtId="0" fontId="13" fillId="0" borderId="1" xfId="0" applyFont="1" applyFill="1" applyBorder="1" applyAlignment="1">
      <alignment vertical="top" wrapText="1"/>
    </xf>
    <xf numFmtId="0" fontId="14" fillId="0" borderId="1" xfId="0" applyFont="1" applyBorder="1" applyAlignment="1">
      <alignment vertical="top"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left" vertical="center"/>
    </xf>
    <xf numFmtId="0" fontId="11" fillId="0" borderId="1" xfId="0" applyFont="1" applyFill="1" applyBorder="1" applyAlignment="1">
      <alignment horizontal="left" vertical="center"/>
    </xf>
    <xf numFmtId="0" fontId="10" fillId="0" borderId="1" xfId="2" applyFont="1" applyFill="1" applyBorder="1" applyAlignment="1">
      <alignment horizontal="left" vertical="center"/>
    </xf>
    <xf numFmtId="0" fontId="12" fillId="0" borderId="1" xfId="0" applyFont="1" applyFill="1" applyBorder="1" applyAlignment="1">
      <alignment vertical="center"/>
    </xf>
    <xf numFmtId="0" fontId="12" fillId="0" borderId="1" xfId="3" applyFont="1" applyFill="1" applyBorder="1" applyAlignment="1">
      <alignment horizontal="left" vertical="center"/>
    </xf>
    <xf numFmtId="0" fontId="12" fillId="0" borderId="1" xfId="2" applyFont="1" applyFill="1" applyBorder="1" applyAlignment="1">
      <alignment vertical="top" wrapText="1"/>
    </xf>
    <xf numFmtId="0" fontId="12" fillId="0" borderId="1" xfId="3" applyFont="1" applyFill="1" applyBorder="1" applyAlignment="1">
      <alignment vertical="top" wrapText="1"/>
    </xf>
    <xf numFmtId="0" fontId="10" fillId="0" borderId="1" xfId="0" applyFont="1" applyFill="1" applyBorder="1" applyAlignment="1">
      <alignment vertical="top" wrapText="1"/>
    </xf>
    <xf numFmtId="0" fontId="17" fillId="0" borderId="1" xfId="0" applyFont="1" applyFill="1" applyBorder="1" applyAlignment="1">
      <alignment horizontal="left" vertical="center" wrapText="1"/>
    </xf>
    <xf numFmtId="2" fontId="10" fillId="0" borderId="1" xfId="0" applyNumberFormat="1" applyFont="1" applyFill="1" applyBorder="1" applyAlignment="1">
      <alignment vertical="center" wrapText="1"/>
    </xf>
    <xf numFmtId="0" fontId="11" fillId="0" borderId="1" xfId="0" applyFont="1" applyBorder="1" applyAlignment="1">
      <alignment vertical="center" wrapText="1"/>
    </xf>
    <xf numFmtId="0" fontId="14" fillId="0" borderId="1" xfId="0" applyFont="1" applyBorder="1" applyAlignment="1">
      <alignment vertical="center" wrapText="1"/>
    </xf>
    <xf numFmtId="0" fontId="17" fillId="0" borderId="1" xfId="4" applyFont="1" applyFill="1" applyBorder="1" applyAlignment="1">
      <alignment vertical="top" wrapText="1"/>
    </xf>
    <xf numFmtId="0" fontId="11" fillId="0" borderId="5" xfId="0" applyFont="1" applyBorder="1" applyAlignment="1">
      <alignment horizontal="justify" vertical="top"/>
    </xf>
    <xf numFmtId="0" fontId="11" fillId="0" borderId="7" xfId="0" applyFont="1" applyBorder="1" applyAlignment="1">
      <alignment vertical="top" wrapText="1"/>
    </xf>
    <xf numFmtId="0" fontId="10" fillId="3" borderId="1" xfId="0" applyFont="1" applyFill="1" applyBorder="1" applyAlignment="1">
      <alignment vertical="top" wrapText="1"/>
    </xf>
    <xf numFmtId="0" fontId="4" fillId="0" borderId="0" xfId="0" applyFont="1"/>
    <xf numFmtId="0" fontId="4" fillId="0" borderId="0" xfId="0" applyFont="1" applyBorder="1" applyAlignment="1"/>
    <xf numFmtId="0" fontId="4" fillId="0" borderId="0" xfId="0" applyFont="1" applyFill="1" applyBorder="1"/>
    <xf numFmtId="0" fontId="19" fillId="0" borderId="1" xfId="0" applyFont="1" applyBorder="1" applyAlignment="1">
      <alignment vertical="center" wrapText="1"/>
    </xf>
    <xf numFmtId="0" fontId="4" fillId="0" borderId="1" xfId="0" applyFont="1" applyBorder="1" applyAlignment="1">
      <alignment vertical="center" wrapText="1"/>
    </xf>
    <xf numFmtId="0" fontId="20" fillId="0" borderId="0" xfId="0" applyFont="1"/>
    <xf numFmtId="2" fontId="11" fillId="0" borderId="0" xfId="0" applyNumberFormat="1" applyFont="1"/>
    <xf numFmtId="0" fontId="21" fillId="0" borderId="0" xfId="0" applyFont="1"/>
    <xf numFmtId="0" fontId="23" fillId="0" borderId="0" xfId="0" applyFont="1"/>
    <xf numFmtId="0" fontId="9" fillId="0" borderId="0" xfId="0" applyFont="1"/>
    <xf numFmtId="0" fontId="24" fillId="2" borderId="1" xfId="0" applyFont="1" applyFill="1" applyBorder="1" applyAlignment="1">
      <alignment vertical="center" wrapText="1"/>
    </xf>
    <xf numFmtId="0" fontId="23" fillId="2" borderId="1" xfId="0" applyFont="1" applyFill="1" applyBorder="1" applyAlignment="1">
      <alignment vertical="top" wrapText="1"/>
    </xf>
    <xf numFmtId="2" fontId="24" fillId="2" borderId="1" xfId="0" applyNumberFormat="1" applyFont="1" applyFill="1" applyBorder="1" applyAlignment="1">
      <alignment vertical="center" wrapText="1"/>
    </xf>
    <xf numFmtId="4" fontId="6" fillId="0" borderId="1" xfId="0" applyNumberFormat="1" applyFont="1" applyFill="1" applyBorder="1" applyAlignment="1">
      <alignment vertical="center" wrapText="1"/>
    </xf>
    <xf numFmtId="10" fontId="6" fillId="0" borderId="1" xfId="6" applyNumberFormat="1" applyFont="1" applyFill="1" applyBorder="1" applyAlignment="1">
      <alignment vertical="center" wrapText="1"/>
    </xf>
    <xf numFmtId="0" fontId="10" fillId="0" borderId="7" xfId="0" applyFont="1" applyFill="1" applyBorder="1" applyAlignment="1">
      <alignment vertical="center" wrapText="1"/>
    </xf>
    <xf numFmtId="4" fontId="10" fillId="0" borderId="1" xfId="0" applyNumberFormat="1" applyFont="1" applyFill="1" applyBorder="1" applyAlignment="1">
      <alignment vertical="center" wrapText="1"/>
    </xf>
    <xf numFmtId="10" fontId="10" fillId="0" borderId="1" xfId="6" applyNumberFormat="1" applyFont="1" applyFill="1" applyBorder="1" applyAlignment="1">
      <alignment vertical="center" wrapText="1"/>
    </xf>
    <xf numFmtId="0" fontId="8" fillId="0" borderId="0" xfId="0" applyFont="1" applyFill="1"/>
    <xf numFmtId="2" fontId="24" fillId="2" borderId="1" xfId="0" applyNumberFormat="1" applyFont="1" applyFill="1" applyBorder="1" applyAlignment="1">
      <alignment horizontal="center" vertical="center" wrapText="1"/>
    </xf>
    <xf numFmtId="10" fontId="24" fillId="0" borderId="1" xfId="6" applyNumberFormat="1" applyFont="1" applyFill="1" applyBorder="1" applyAlignment="1">
      <alignment vertical="center" wrapText="1"/>
    </xf>
    <xf numFmtId="0" fontId="7" fillId="2" borderId="1" xfId="0" applyFont="1" applyFill="1" applyBorder="1" applyAlignment="1">
      <alignment vertical="top" wrapText="1"/>
    </xf>
    <xf numFmtId="0" fontId="10" fillId="0" borderId="1" xfId="0" applyFont="1" applyFill="1" applyBorder="1" applyAlignment="1">
      <alignment horizontal="left" vertical="center"/>
    </xf>
    <xf numFmtId="4" fontId="8" fillId="0" borderId="0" xfId="0" applyNumberFormat="1" applyFont="1" applyFill="1"/>
    <xf numFmtId="0" fontId="25" fillId="0" borderId="12" xfId="0" applyFont="1" applyFill="1" applyBorder="1" applyAlignment="1" applyProtection="1">
      <alignment vertical="top" wrapText="1" readingOrder="1"/>
      <protection locked="0"/>
    </xf>
    <xf numFmtId="0" fontId="26" fillId="0" borderId="1" xfId="0" applyFont="1" applyFill="1" applyBorder="1" applyAlignment="1">
      <alignment vertical="center" wrapText="1"/>
    </xf>
    <xf numFmtId="0" fontId="27" fillId="0" borderId="1" xfId="0" applyFont="1" applyFill="1" applyBorder="1" applyAlignment="1">
      <alignment vertical="center" wrapText="1"/>
    </xf>
    <xf numFmtId="4" fontId="24" fillId="0" borderId="1" xfId="0" applyNumberFormat="1" applyFont="1" applyFill="1" applyBorder="1" applyAlignment="1">
      <alignment vertical="center" wrapText="1"/>
    </xf>
    <xf numFmtId="2" fontId="24" fillId="0" borderId="1" xfId="0" applyNumberFormat="1" applyFont="1" applyFill="1" applyBorder="1" applyAlignment="1">
      <alignment vertical="center" wrapText="1"/>
    </xf>
    <xf numFmtId="10" fontId="27" fillId="0" borderId="1" xfId="6" applyNumberFormat="1" applyFont="1" applyFill="1" applyBorder="1" applyAlignment="1">
      <alignment vertical="center" wrapText="1"/>
    </xf>
    <xf numFmtId="0" fontId="28" fillId="0" borderId="0" xfId="0" applyFont="1"/>
    <xf numFmtId="0" fontId="24" fillId="0" borderId="1" xfId="0" applyFont="1" applyFill="1" applyBorder="1" applyAlignment="1">
      <alignment vertical="center" wrapText="1"/>
    </xf>
    <xf numFmtId="4" fontId="7" fillId="2" borderId="1" xfId="0" applyNumberFormat="1" applyFont="1" applyFill="1" applyBorder="1" applyAlignment="1">
      <alignment vertical="top" wrapText="1"/>
    </xf>
    <xf numFmtId="4" fontId="6" fillId="0" borderId="1" xfId="0" applyNumberFormat="1" applyFont="1" applyBorder="1" applyAlignment="1">
      <alignment horizontal="center" vertical="center" wrapText="1"/>
    </xf>
    <xf numFmtId="4" fontId="6" fillId="0" borderId="1" xfId="0" applyNumberFormat="1" applyFont="1" applyBorder="1" applyAlignment="1">
      <alignment vertical="center" wrapText="1"/>
    </xf>
    <xf numFmtId="2" fontId="6" fillId="0" borderId="1" xfId="0" applyNumberFormat="1" applyFont="1" applyBorder="1" applyAlignment="1">
      <alignment vertical="center" wrapText="1"/>
    </xf>
    <xf numFmtId="0" fontId="10" fillId="0" borderId="1" xfId="0" applyFont="1" applyFill="1" applyBorder="1" applyAlignment="1">
      <alignment horizontal="center" vertical="center"/>
    </xf>
    <xf numFmtId="0" fontId="6" fillId="2" borderId="1" xfId="0" applyFont="1" applyFill="1" applyBorder="1" applyAlignment="1">
      <alignment horizontal="left" vertical="center" wrapText="1"/>
    </xf>
    <xf numFmtId="2" fontId="6" fillId="0" borderId="1" xfId="0" applyNumberFormat="1" applyFont="1" applyBorder="1" applyAlignment="1">
      <alignment horizontal="center" vertical="center" wrapText="1"/>
    </xf>
    <xf numFmtId="2" fontId="6" fillId="0" borderId="7" xfId="0" applyNumberFormat="1" applyFont="1" applyFill="1" applyBorder="1" applyAlignment="1">
      <alignment vertical="center" wrapText="1"/>
    </xf>
    <xf numFmtId="2" fontId="24" fillId="0" borderId="1" xfId="0" applyNumberFormat="1"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0" fontId="23" fillId="0" borderId="1" xfId="0" applyFont="1" applyFill="1" applyBorder="1" applyAlignment="1">
      <alignment vertical="top" wrapText="1"/>
    </xf>
    <xf numFmtId="0" fontId="29" fillId="0" borderId="0" xfId="0" applyFont="1"/>
    <xf numFmtId="0" fontId="30" fillId="0" borderId="0" xfId="0" applyFont="1" applyFill="1" applyBorder="1" applyAlignment="1">
      <alignment horizontal="left" vertical="top"/>
    </xf>
    <xf numFmtId="0" fontId="30" fillId="0" borderId="0" xfId="0" applyFont="1" applyFill="1" applyBorder="1" applyAlignment="1">
      <alignment horizontal="left" vertical="top" wrapText="1"/>
    </xf>
    <xf numFmtId="0" fontId="30" fillId="0" borderId="0" xfId="0" applyFont="1"/>
    <xf numFmtId="0" fontId="31" fillId="0" borderId="0" xfId="0" applyFont="1"/>
    <xf numFmtId="0" fontId="32" fillId="0" borderId="0" xfId="0" applyFont="1"/>
    <xf numFmtId="0" fontId="23" fillId="0" borderId="0" xfId="0" applyFont="1" applyAlignment="1">
      <alignment vertical="center"/>
    </xf>
    <xf numFmtId="0" fontId="10" fillId="0" borderId="0" xfId="0" applyFont="1"/>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24" fillId="2" borderId="19" xfId="0" applyFont="1" applyFill="1" applyBorder="1" applyAlignment="1">
      <alignment vertical="center" wrapText="1"/>
    </xf>
    <xf numFmtId="0" fontId="24" fillId="2" borderId="2" xfId="0" applyFont="1" applyFill="1" applyBorder="1" applyAlignment="1">
      <alignment vertical="center" wrapText="1"/>
    </xf>
    <xf numFmtId="0" fontId="24" fillId="2" borderId="20" xfId="0" applyFont="1" applyFill="1" applyBorder="1" applyAlignment="1">
      <alignment vertical="center" wrapText="1"/>
    </xf>
    <xf numFmtId="0" fontId="24" fillId="2" borderId="1" xfId="0" applyFont="1" applyFill="1" applyBorder="1" applyAlignment="1">
      <alignment vertical="top" wrapText="1"/>
    </xf>
    <xf numFmtId="0" fontId="24" fillId="2" borderId="2" xfId="0" applyFont="1" applyFill="1" applyBorder="1" applyAlignment="1">
      <alignment vertical="top" wrapText="1"/>
    </xf>
    <xf numFmtId="0" fontId="24" fillId="2" borderId="20" xfId="0" applyFont="1" applyFill="1" applyBorder="1" applyAlignment="1">
      <alignment vertical="top" wrapText="1"/>
    </xf>
    <xf numFmtId="0" fontId="24" fillId="2" borderId="19" xfId="0" applyFont="1" applyFill="1" applyBorder="1" applyAlignment="1">
      <alignment vertical="top" wrapText="1"/>
    </xf>
    <xf numFmtId="0" fontId="24" fillId="0" borderId="0" xfId="0" applyFont="1"/>
    <xf numFmtId="0" fontId="10" fillId="0" borderId="12" xfId="0" applyFont="1" applyFill="1" applyBorder="1" applyAlignment="1" applyProtection="1">
      <alignment vertical="center" wrapText="1"/>
      <protection locked="0"/>
    </xf>
    <xf numFmtId="0" fontId="10" fillId="0" borderId="19" xfId="0" applyFont="1" applyBorder="1" applyAlignment="1">
      <alignment vertical="center" wrapText="1"/>
    </xf>
    <xf numFmtId="0" fontId="10" fillId="0" borderId="2" xfId="0" applyFont="1" applyBorder="1" applyAlignment="1">
      <alignment vertical="center" wrapText="1"/>
    </xf>
    <xf numFmtId="0" fontId="10" fillId="0" borderId="20" xfId="0" applyFont="1" applyBorder="1" applyAlignment="1">
      <alignment vertical="center" wrapText="1"/>
    </xf>
    <xf numFmtId="0" fontId="10" fillId="0" borderId="21" xfId="0" applyFont="1" applyBorder="1" applyAlignment="1">
      <alignment vertical="center" wrapText="1"/>
    </xf>
    <xf numFmtId="0" fontId="10" fillId="0" borderId="4" xfId="0" applyFont="1" applyBorder="1" applyAlignment="1">
      <alignment vertical="center" wrapText="1"/>
    </xf>
    <xf numFmtId="0" fontId="10" fillId="0" borderId="21" xfId="0" applyFont="1" applyBorder="1" applyAlignment="1">
      <alignment vertical="top" wrapText="1"/>
    </xf>
    <xf numFmtId="0" fontId="10" fillId="0" borderId="1" xfId="0" applyFont="1" applyBorder="1" applyAlignment="1">
      <alignment vertical="top" wrapText="1"/>
    </xf>
    <xf numFmtId="0" fontId="10" fillId="0" borderId="4" xfId="0" applyFont="1" applyBorder="1" applyAlignment="1">
      <alignment vertical="top" wrapText="1"/>
    </xf>
    <xf numFmtId="0" fontId="10" fillId="0" borderId="2" xfId="0" applyFont="1" applyBorder="1" applyAlignment="1">
      <alignment vertical="top" wrapText="1"/>
    </xf>
    <xf numFmtId="0" fontId="10" fillId="0" borderId="20" xfId="0" applyFont="1" applyBorder="1" applyAlignment="1">
      <alignment vertical="top" wrapText="1"/>
    </xf>
    <xf numFmtId="0" fontId="24" fillId="2" borderId="21" xfId="0" applyFont="1" applyFill="1" applyBorder="1" applyAlignment="1">
      <alignment vertical="center" wrapText="1"/>
    </xf>
    <xf numFmtId="0" fontId="24" fillId="2" borderId="4" xfId="0" applyFont="1" applyFill="1" applyBorder="1" applyAlignment="1">
      <alignment vertical="center" wrapText="1"/>
    </xf>
    <xf numFmtId="0" fontId="24" fillId="2" borderId="21" xfId="0" applyFont="1" applyFill="1" applyBorder="1" applyAlignment="1">
      <alignment vertical="top" wrapText="1"/>
    </xf>
    <xf numFmtId="0" fontId="24" fillId="2" borderId="4" xfId="0" applyFont="1" applyFill="1" applyBorder="1" applyAlignment="1">
      <alignment vertical="top" wrapText="1"/>
    </xf>
    <xf numFmtId="0" fontId="10" fillId="0" borderId="9" xfId="0" applyFont="1" applyBorder="1" applyAlignment="1">
      <alignment vertical="center" wrapText="1"/>
    </xf>
    <xf numFmtId="0" fontId="10" fillId="0" borderId="22" xfId="0" applyFont="1" applyBorder="1" applyAlignment="1">
      <alignment vertical="center" wrapText="1"/>
    </xf>
    <xf numFmtId="0" fontId="10" fillId="0" borderId="21" xfId="0" applyFont="1" applyFill="1" applyBorder="1" applyAlignment="1">
      <alignment vertical="center" wrapText="1"/>
    </xf>
    <xf numFmtId="0" fontId="10" fillId="0" borderId="4" xfId="0" applyFont="1" applyFill="1" applyBorder="1" applyAlignment="1">
      <alignment vertical="center" wrapText="1"/>
    </xf>
    <xf numFmtId="0" fontId="10" fillId="0" borderId="9" xfId="0" applyFont="1" applyFill="1" applyBorder="1" applyAlignment="1">
      <alignment vertical="center" wrapText="1"/>
    </xf>
    <xf numFmtId="0" fontId="10" fillId="0" borderId="22" xfId="0" applyFont="1" applyFill="1" applyBorder="1" applyAlignment="1">
      <alignment horizontal="center" vertical="center" wrapText="1"/>
    </xf>
    <xf numFmtId="0" fontId="10" fillId="0" borderId="21" xfId="0" applyFont="1" applyFill="1" applyBorder="1" applyAlignment="1">
      <alignment vertical="top" wrapText="1"/>
    </xf>
    <xf numFmtId="0" fontId="10" fillId="0" borderId="9" xfId="0" applyFont="1" applyBorder="1" applyAlignment="1">
      <alignment vertical="top" wrapText="1"/>
    </xf>
    <xf numFmtId="0" fontId="10" fillId="0" borderId="22" xfId="0" applyFont="1" applyBorder="1" applyAlignment="1">
      <alignment vertical="top" wrapText="1"/>
    </xf>
    <xf numFmtId="0" fontId="10" fillId="0" borderId="22" xfId="0" applyFont="1" applyFill="1" applyBorder="1" applyAlignment="1">
      <alignment vertical="center" wrapText="1"/>
    </xf>
    <xf numFmtId="0" fontId="24" fillId="0" borderId="21" xfId="0" applyFont="1" applyFill="1" applyBorder="1" applyAlignment="1">
      <alignment vertical="top" wrapText="1"/>
    </xf>
    <xf numFmtId="0" fontId="24" fillId="0" borderId="1" xfId="0" applyFont="1" applyFill="1" applyBorder="1" applyAlignment="1">
      <alignment vertical="top" wrapText="1"/>
    </xf>
    <xf numFmtId="0" fontId="24" fillId="0" borderId="4" xfId="0" applyFont="1" applyBorder="1" applyAlignment="1">
      <alignment vertical="top" wrapText="1"/>
    </xf>
    <xf numFmtId="0" fontId="24" fillId="0" borderId="9" xfId="0" applyFont="1" applyBorder="1" applyAlignment="1">
      <alignment vertical="top" wrapText="1"/>
    </xf>
    <xf numFmtId="0" fontId="24" fillId="0" borderId="22" xfId="0" applyFont="1" applyBorder="1" applyAlignment="1">
      <alignment vertical="top" wrapText="1"/>
    </xf>
    <xf numFmtId="0" fontId="10" fillId="0" borderId="22" xfId="0" applyFont="1" applyBorder="1" applyAlignment="1">
      <alignment horizontal="right" vertical="center" wrapText="1"/>
    </xf>
    <xf numFmtId="0" fontId="10" fillId="0" borderId="19" xfId="0" applyFont="1" applyFill="1" applyBorder="1" applyAlignment="1">
      <alignment vertical="center" wrapText="1"/>
    </xf>
    <xf numFmtId="0" fontId="10" fillId="0" borderId="2" xfId="0" applyFont="1" applyFill="1" applyBorder="1" applyAlignment="1">
      <alignment vertical="center" wrapText="1"/>
    </xf>
    <xf numFmtId="0" fontId="10" fillId="0" borderId="9" xfId="0" applyFont="1" applyFill="1" applyBorder="1" applyAlignment="1">
      <alignment vertical="top" wrapText="1"/>
    </xf>
    <xf numFmtId="0" fontId="10" fillId="0" borderId="22" xfId="0" applyFont="1" applyFill="1" applyBorder="1" applyAlignment="1">
      <alignment vertical="top" wrapText="1"/>
    </xf>
    <xf numFmtId="0" fontId="10" fillId="0" borderId="4" xfId="0" applyFont="1" applyFill="1" applyBorder="1" applyAlignment="1">
      <alignment vertical="top" wrapText="1"/>
    </xf>
    <xf numFmtId="0" fontId="10" fillId="0" borderId="20" xfId="0" applyFont="1" applyFill="1" applyBorder="1" applyAlignment="1">
      <alignment vertical="center" wrapText="1"/>
    </xf>
    <xf numFmtId="0" fontId="10" fillId="0" borderId="2" xfId="0" applyFont="1" applyFill="1" applyBorder="1" applyAlignment="1">
      <alignment vertical="top" wrapText="1"/>
    </xf>
    <xf numFmtId="0" fontId="10" fillId="0" borderId="20" xfId="0" applyFont="1" applyFill="1" applyBorder="1" applyAlignment="1">
      <alignment vertical="top" wrapText="1"/>
    </xf>
    <xf numFmtId="0" fontId="10" fillId="0" borderId="0" xfId="0" applyFont="1" applyFill="1"/>
    <xf numFmtId="0" fontId="24" fillId="0" borderId="19" xfId="0" applyFont="1" applyFill="1" applyBorder="1" applyAlignment="1">
      <alignment vertical="center" wrapText="1"/>
    </xf>
    <xf numFmtId="0" fontId="24" fillId="0" borderId="9" xfId="0" applyFont="1" applyFill="1" applyBorder="1" applyAlignment="1">
      <alignment vertical="center" wrapText="1"/>
    </xf>
    <xf numFmtId="0" fontId="24" fillId="0" borderId="22" xfId="0" applyFont="1" applyFill="1" applyBorder="1" applyAlignment="1">
      <alignment vertical="center" wrapText="1"/>
    </xf>
    <xf numFmtId="0" fontId="24" fillId="0" borderId="21" xfId="0" applyFont="1" applyFill="1" applyBorder="1" applyAlignment="1">
      <alignment vertical="center" wrapText="1"/>
    </xf>
    <xf numFmtId="0" fontId="24" fillId="0" borderId="2" xfId="0" applyFont="1" applyFill="1" applyBorder="1" applyAlignment="1">
      <alignment vertical="center" wrapText="1"/>
    </xf>
    <xf numFmtId="0" fontId="24" fillId="0" borderId="9" xfId="0" applyFont="1" applyFill="1" applyBorder="1" applyAlignment="1">
      <alignment vertical="top" wrapText="1"/>
    </xf>
    <xf numFmtId="0" fontId="24" fillId="0" borderId="22" xfId="0" applyFont="1" applyFill="1" applyBorder="1" applyAlignment="1">
      <alignment vertical="top" wrapText="1"/>
    </xf>
    <xf numFmtId="0" fontId="24" fillId="0" borderId="4" xfId="0" applyFont="1" applyFill="1" applyBorder="1" applyAlignment="1">
      <alignment vertical="center" wrapText="1"/>
    </xf>
    <xf numFmtId="0" fontId="24" fillId="0" borderId="4" xfId="0" applyFont="1" applyFill="1" applyBorder="1" applyAlignment="1">
      <alignment vertical="top" wrapText="1"/>
    </xf>
    <xf numFmtId="0" fontId="10" fillId="0" borderId="0" xfId="0" applyFont="1" applyFill="1" applyBorder="1" applyAlignment="1" applyProtection="1">
      <alignment vertical="center" wrapText="1"/>
      <protection locked="0"/>
    </xf>
    <xf numFmtId="4" fontId="10" fillId="0" borderId="9" xfId="0" applyNumberFormat="1" applyFont="1" applyFill="1" applyBorder="1" applyAlignment="1">
      <alignment vertical="center" wrapText="1"/>
    </xf>
    <xf numFmtId="0" fontId="24" fillId="0" borderId="12" xfId="0" applyFont="1" applyFill="1" applyBorder="1" applyAlignment="1" applyProtection="1">
      <alignment vertical="center" wrapText="1"/>
      <protection locked="0"/>
    </xf>
    <xf numFmtId="0" fontId="24" fillId="0" borderId="1" xfId="0" applyFont="1" applyFill="1" applyBorder="1" applyAlignment="1">
      <alignment horizontal="center" vertical="top" wrapText="1"/>
    </xf>
    <xf numFmtId="0" fontId="10" fillId="0" borderId="2" xfId="0" applyFont="1" applyFill="1" applyBorder="1" applyAlignment="1">
      <alignment horizontal="right" vertical="center" wrapText="1"/>
    </xf>
    <xf numFmtId="0" fontId="30" fillId="0" borderId="19" xfId="0" applyFont="1" applyFill="1" applyBorder="1"/>
    <xf numFmtId="0" fontId="30" fillId="0" borderId="1" xfId="0" applyFont="1" applyFill="1" applyBorder="1"/>
    <xf numFmtId="0" fontId="30" fillId="0" borderId="2" xfId="0" applyFont="1" applyFill="1" applyBorder="1"/>
    <xf numFmtId="0" fontId="10" fillId="0" borderId="19" xfId="0" applyFont="1" applyFill="1" applyBorder="1" applyAlignment="1">
      <alignment vertical="top" wrapText="1"/>
    </xf>
    <xf numFmtId="0" fontId="24" fillId="0" borderId="20" xfId="0" applyFont="1" applyFill="1" applyBorder="1" applyAlignment="1">
      <alignment vertical="center" wrapText="1"/>
    </xf>
    <xf numFmtId="0" fontId="24" fillId="0" borderId="2" xfId="0" applyFont="1" applyFill="1" applyBorder="1" applyAlignment="1">
      <alignment vertical="top" wrapText="1"/>
    </xf>
    <xf numFmtId="0" fontId="24" fillId="0" borderId="20" xfId="0" applyFont="1" applyFill="1" applyBorder="1" applyAlignment="1">
      <alignment vertical="top" wrapText="1"/>
    </xf>
    <xf numFmtId="0" fontId="24" fillId="0" borderId="19" xfId="0" applyFont="1" applyFill="1" applyBorder="1" applyAlignment="1">
      <alignment vertical="top" wrapText="1"/>
    </xf>
    <xf numFmtId="0" fontId="30" fillId="0" borderId="21" xfId="0" applyFont="1" applyFill="1" applyBorder="1"/>
    <xf numFmtId="0" fontId="30" fillId="0" borderId="4" xfId="0" applyFont="1" applyFill="1" applyBorder="1"/>
    <xf numFmtId="0" fontId="10" fillId="0" borderId="1" xfId="0" applyFont="1" applyBorder="1"/>
    <xf numFmtId="2" fontId="10" fillId="0" borderId="2" xfId="0" applyNumberFormat="1" applyFont="1" applyFill="1" applyBorder="1" applyAlignment="1">
      <alignment vertical="center" wrapText="1"/>
    </xf>
    <xf numFmtId="2" fontId="10" fillId="0" borderId="20" xfId="0" applyNumberFormat="1" applyFont="1" applyFill="1" applyBorder="1" applyAlignment="1">
      <alignment vertical="center" wrapText="1"/>
    </xf>
    <xf numFmtId="0" fontId="24" fillId="0" borderId="0" xfId="0" applyFont="1" applyFill="1"/>
    <xf numFmtId="0" fontId="10" fillId="0" borderId="22" xfId="0" applyFont="1" applyFill="1" applyBorder="1" applyAlignment="1">
      <alignment horizontal="right" vertical="center" wrapText="1"/>
    </xf>
    <xf numFmtId="0" fontId="10" fillId="0" borderId="1" xfId="0" applyFont="1" applyFill="1" applyBorder="1" applyAlignment="1">
      <alignment horizontal="center" vertical="top" wrapText="1"/>
    </xf>
    <xf numFmtId="0" fontId="24" fillId="0" borderId="24" xfId="0" applyFont="1" applyBorder="1"/>
    <xf numFmtId="0" fontId="0" fillId="0" borderId="0" xfId="0" applyFont="1"/>
    <xf numFmtId="0" fontId="0" fillId="0" borderId="0" xfId="0" applyAlignment="1">
      <alignment vertical="top"/>
    </xf>
    <xf numFmtId="0" fontId="33" fillId="0" borderId="0" xfId="0" applyFont="1"/>
    <xf numFmtId="0" fontId="30" fillId="0" borderId="0" xfId="0" applyFont="1" applyAlignment="1">
      <alignment horizontal="left" vertical="center"/>
    </xf>
    <xf numFmtId="0" fontId="31" fillId="0" borderId="0" xfId="0" applyFont="1" applyAlignment="1">
      <alignment horizontal="left" vertical="center"/>
    </xf>
    <xf numFmtId="0" fontId="30" fillId="0" borderId="0" xfId="0" applyFont="1" applyAlignment="1">
      <alignment vertical="center"/>
    </xf>
    <xf numFmtId="0" fontId="31" fillId="0" borderId="0" xfId="0" applyFont="1" applyAlignment="1">
      <alignment vertical="center"/>
    </xf>
    <xf numFmtId="0" fontId="34" fillId="0" borderId="0" xfId="0" applyFont="1" applyFill="1"/>
    <xf numFmtId="0" fontId="35" fillId="0" borderId="0" xfId="0" applyFont="1" applyFill="1"/>
    <xf numFmtId="0" fontId="36" fillId="0" borderId="0" xfId="0" applyFont="1" applyFill="1"/>
    <xf numFmtId="0" fontId="37" fillId="0" borderId="16" xfId="0" applyFont="1" applyBorder="1" applyAlignment="1">
      <alignment horizontal="center" vertical="center" wrapText="1"/>
    </xf>
    <xf numFmtId="0" fontId="37" fillId="0" borderId="16" xfId="0" applyFont="1" applyFill="1" applyBorder="1" applyAlignment="1">
      <alignment horizontal="center" vertical="center" wrapText="1"/>
    </xf>
    <xf numFmtId="0" fontId="37" fillId="0" borderId="18" xfId="0" applyFont="1" applyFill="1" applyBorder="1" applyAlignment="1">
      <alignment horizontal="center" vertical="center" wrapText="1"/>
    </xf>
    <xf numFmtId="0" fontId="10" fillId="0" borderId="19" xfId="0" applyFont="1" applyBorder="1" applyAlignment="1">
      <alignment horizontal="center" vertical="center" wrapText="1"/>
    </xf>
    <xf numFmtId="0" fontId="10"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0" xfId="0" applyFont="1" applyBorder="1" applyAlignment="1">
      <alignment horizontal="center" vertical="center" wrapText="1"/>
    </xf>
    <xf numFmtId="0" fontId="6" fillId="4" borderId="19" xfId="0" applyFont="1" applyFill="1" applyBorder="1" applyAlignment="1">
      <alignment vertical="center" wrapText="1"/>
    </xf>
    <xf numFmtId="0" fontId="10" fillId="4" borderId="1" xfId="0" applyFont="1" applyFill="1" applyBorder="1" applyAlignment="1">
      <alignment vertical="center" wrapText="1"/>
    </xf>
    <xf numFmtId="0" fontId="37" fillId="4" borderId="1" xfId="0" applyFont="1" applyFill="1" applyBorder="1" applyAlignment="1">
      <alignment vertical="center" wrapText="1"/>
    </xf>
    <xf numFmtId="0" fontId="30" fillId="4" borderId="1" xfId="0" applyFont="1" applyFill="1" applyBorder="1" applyAlignment="1">
      <alignment vertical="center" wrapText="1"/>
    </xf>
    <xf numFmtId="0" fontId="31" fillId="4" borderId="1" xfId="0" applyFont="1" applyFill="1" applyBorder="1" applyAlignment="1">
      <alignment vertical="top" wrapText="1"/>
    </xf>
    <xf numFmtId="0" fontId="31" fillId="4" borderId="20" xfId="0" applyFont="1" applyFill="1" applyBorder="1" applyAlignment="1">
      <alignment vertical="top" wrapText="1"/>
    </xf>
    <xf numFmtId="0" fontId="0" fillId="0" borderId="0" xfId="0" applyFill="1" applyAlignment="1">
      <alignment vertical="top" wrapText="1"/>
    </xf>
    <xf numFmtId="0" fontId="0" fillId="0" borderId="0" xfId="0" applyFill="1"/>
    <xf numFmtId="0" fontId="0" fillId="0" borderId="0" xfId="0" applyFill="1" applyAlignment="1">
      <alignment vertical="top"/>
    </xf>
    <xf numFmtId="0" fontId="6" fillId="5" borderId="19" xfId="0" applyFont="1" applyFill="1" applyBorder="1" applyAlignment="1">
      <alignment vertical="center" wrapText="1"/>
    </xf>
    <xf numFmtId="0" fontId="10" fillId="5" borderId="1" xfId="0" applyFont="1" applyFill="1" applyBorder="1" applyAlignment="1">
      <alignment vertical="center" wrapText="1"/>
    </xf>
    <xf numFmtId="0" fontId="37" fillId="5" borderId="1" xfId="0" applyFont="1" applyFill="1" applyBorder="1" applyAlignment="1">
      <alignment vertical="center" wrapText="1"/>
    </xf>
    <xf numFmtId="0" fontId="30" fillId="5" borderId="1" xfId="0" applyFont="1" applyFill="1" applyBorder="1" applyAlignment="1">
      <alignment vertical="center" wrapText="1"/>
    </xf>
    <xf numFmtId="0" fontId="31" fillId="5" borderId="1" xfId="0" applyFont="1" applyFill="1" applyBorder="1" applyAlignment="1">
      <alignment vertical="top" wrapText="1"/>
    </xf>
    <xf numFmtId="4" fontId="38" fillId="0" borderId="1" xfId="0" applyNumberFormat="1" applyFont="1" applyFill="1" applyBorder="1" applyAlignment="1">
      <alignment vertical="top" wrapText="1"/>
    </xf>
    <xf numFmtId="4" fontId="38" fillId="0" borderId="20" xfId="0" applyNumberFormat="1" applyFont="1" applyFill="1" applyBorder="1" applyAlignment="1">
      <alignment vertical="top" wrapText="1"/>
    </xf>
    <xf numFmtId="0" fontId="11" fillId="0" borderId="19" xfId="0" applyFont="1" applyFill="1" applyBorder="1" applyAlignment="1">
      <alignment vertical="center" wrapText="1"/>
    </xf>
    <xf numFmtId="0" fontId="39" fillId="0" borderId="1" xfId="0" applyFont="1" applyFill="1" applyBorder="1" applyAlignment="1">
      <alignment horizontal="left" vertical="top" wrapText="1"/>
    </xf>
    <xf numFmtId="165" fontId="39" fillId="0" borderId="1" xfId="0" applyNumberFormat="1" applyFont="1" applyFill="1" applyBorder="1" applyAlignment="1">
      <alignment horizontal="left" vertical="top" wrapText="1"/>
    </xf>
    <xf numFmtId="0" fontId="39" fillId="0" borderId="1" xfId="0" applyFont="1" applyFill="1" applyBorder="1" applyAlignment="1">
      <alignment horizontal="left" vertical="top"/>
    </xf>
    <xf numFmtId="0" fontId="31" fillId="0" borderId="1" xfId="0" applyFont="1" applyBorder="1" applyAlignment="1">
      <alignment vertical="top" wrapText="1"/>
    </xf>
    <xf numFmtId="4" fontId="39" fillId="0" borderId="1" xfId="0" applyNumberFormat="1" applyFont="1" applyFill="1" applyBorder="1" applyAlignment="1">
      <alignment vertical="top"/>
    </xf>
    <xf numFmtId="4" fontId="39" fillId="0" borderId="20" xfId="0" applyNumberFormat="1" applyFont="1" applyFill="1" applyBorder="1" applyAlignment="1">
      <alignment vertical="top"/>
    </xf>
    <xf numFmtId="4" fontId="0" fillId="0" borderId="0" xfId="0" applyNumberFormat="1" applyFill="1" applyAlignment="1">
      <alignment vertical="top" wrapText="1"/>
    </xf>
    <xf numFmtId="0" fontId="0" fillId="0" borderId="0" xfId="0" applyFill="1" applyAlignment="1">
      <alignment wrapText="1"/>
    </xf>
    <xf numFmtId="4" fontId="0" fillId="0" borderId="0" xfId="0" applyNumberFormat="1" applyAlignment="1">
      <alignment vertical="top"/>
    </xf>
    <xf numFmtId="0" fontId="11" fillId="0" borderId="19" xfId="0" applyFont="1" applyBorder="1" applyAlignment="1">
      <alignment vertical="center" wrapText="1"/>
    </xf>
    <xf numFmtId="0" fontId="31" fillId="0" borderId="1" xfId="0" applyFont="1" applyFill="1" applyBorder="1" applyAlignment="1">
      <alignment vertical="top" wrapText="1"/>
    </xf>
    <xf numFmtId="165" fontId="39" fillId="0" borderId="1" xfId="0" applyNumberFormat="1" applyFont="1" applyFill="1" applyBorder="1" applyAlignment="1">
      <alignment horizontal="left" vertical="top"/>
    </xf>
    <xf numFmtId="4" fontId="39" fillId="0" borderId="1" xfId="0" applyNumberFormat="1" applyFont="1" applyFill="1" applyBorder="1" applyAlignment="1">
      <alignment horizontal="center" vertical="top"/>
    </xf>
    <xf numFmtId="166" fontId="39" fillId="0" borderId="1" xfId="0" applyNumberFormat="1" applyFont="1" applyFill="1" applyBorder="1" applyAlignment="1">
      <alignment horizontal="center" vertical="top"/>
    </xf>
    <xf numFmtId="4" fontId="39" fillId="0" borderId="20" xfId="0" applyNumberFormat="1" applyFont="1" applyFill="1" applyBorder="1" applyAlignment="1">
      <alignment horizontal="center" vertical="top"/>
    </xf>
    <xf numFmtId="4" fontId="0" fillId="0" borderId="0" xfId="0" applyNumberFormat="1" applyFill="1" applyAlignment="1">
      <alignment vertical="top"/>
    </xf>
    <xf numFmtId="165" fontId="30" fillId="0" borderId="1" xfId="0" applyNumberFormat="1" applyFont="1" applyFill="1" applyBorder="1" applyAlignment="1">
      <alignment horizontal="left" vertical="top" wrapText="1"/>
    </xf>
    <xf numFmtId="165" fontId="30" fillId="0" borderId="1" xfId="0" applyNumberFormat="1" applyFont="1" applyFill="1" applyBorder="1" applyAlignment="1">
      <alignment horizontal="left" vertical="top"/>
    </xf>
    <xf numFmtId="0" fontId="30" fillId="0" borderId="1" xfId="0" applyFont="1" applyFill="1" applyBorder="1" applyAlignment="1">
      <alignment vertical="top" wrapText="1"/>
    </xf>
    <xf numFmtId="4" fontId="30" fillId="0" borderId="1" xfId="0" applyNumberFormat="1" applyFont="1" applyFill="1" applyBorder="1" applyAlignment="1">
      <alignment horizontal="center" vertical="top"/>
    </xf>
    <xf numFmtId="166" fontId="30" fillId="0" borderId="1" xfId="0" applyNumberFormat="1" applyFont="1" applyFill="1" applyBorder="1" applyAlignment="1">
      <alignment horizontal="center" vertical="top"/>
    </xf>
    <xf numFmtId="4" fontId="30" fillId="0" borderId="20" xfId="0" applyNumberFormat="1" applyFont="1" applyFill="1" applyBorder="1" applyAlignment="1">
      <alignment horizontal="center" vertical="top"/>
    </xf>
    <xf numFmtId="0" fontId="21" fillId="0" borderId="0" xfId="0" applyFont="1" applyFill="1" applyAlignment="1">
      <alignment wrapText="1"/>
    </xf>
    <xf numFmtId="4" fontId="30" fillId="0" borderId="1" xfId="0" applyNumberFormat="1" applyFont="1" applyFill="1" applyBorder="1" applyAlignment="1">
      <alignment horizontal="right" vertical="top"/>
    </xf>
    <xf numFmtId="4" fontId="30" fillId="0" borderId="20" xfId="0" applyNumberFormat="1" applyFont="1" applyFill="1" applyBorder="1" applyAlignment="1">
      <alignment horizontal="right" vertical="top"/>
    </xf>
    <xf numFmtId="166" fontId="30" fillId="0" borderId="1" xfId="0" applyNumberFormat="1" applyFont="1" applyFill="1" applyBorder="1" applyAlignment="1">
      <alignment horizontal="right" vertical="top"/>
    </xf>
    <xf numFmtId="166" fontId="30" fillId="0" borderId="20" xfId="0" applyNumberFormat="1" applyFont="1" applyFill="1" applyBorder="1" applyAlignment="1">
      <alignment horizontal="right" vertical="top"/>
    </xf>
    <xf numFmtId="165" fontId="30" fillId="0" borderId="1" xfId="0" applyNumberFormat="1" applyFont="1" applyFill="1" applyBorder="1" applyAlignment="1">
      <alignment vertical="top" wrapText="1"/>
    </xf>
    <xf numFmtId="165" fontId="30" fillId="0" borderId="1" xfId="0" applyNumberFormat="1" applyFont="1" applyFill="1" applyBorder="1" applyAlignment="1">
      <alignment vertical="top"/>
    </xf>
    <xf numFmtId="0" fontId="30" fillId="0" borderId="25" xfId="0" applyFont="1" applyFill="1" applyBorder="1" applyAlignment="1">
      <alignment vertical="top" wrapText="1"/>
    </xf>
    <xf numFmtId="165" fontId="30" fillId="0" borderId="25" xfId="0" applyNumberFormat="1" applyFont="1" applyFill="1" applyBorder="1" applyAlignment="1">
      <alignment horizontal="left" vertical="top" wrapText="1"/>
    </xf>
    <xf numFmtId="165" fontId="30" fillId="0" borderId="5" xfId="0" applyNumberFormat="1" applyFont="1" applyFill="1" applyBorder="1" applyAlignment="1">
      <alignment horizontal="left" vertical="top"/>
    </xf>
    <xf numFmtId="0" fontId="30" fillId="0" borderId="5" xfId="0" applyFont="1" applyFill="1" applyBorder="1" applyAlignment="1">
      <alignment vertical="top"/>
    </xf>
    <xf numFmtId="0" fontId="31" fillId="0" borderId="5" xfId="0" applyFont="1" applyBorder="1" applyAlignment="1">
      <alignment vertical="top" wrapText="1"/>
    </xf>
    <xf numFmtId="0" fontId="31" fillId="0" borderId="5" xfId="0" applyFont="1" applyFill="1" applyBorder="1" applyAlignment="1">
      <alignment vertical="top" wrapText="1"/>
    </xf>
    <xf numFmtId="4" fontId="30" fillId="0" borderId="5" xfId="0" applyNumberFormat="1" applyFont="1" applyFill="1" applyBorder="1" applyAlignment="1">
      <alignment horizontal="right" vertical="top"/>
    </xf>
    <xf numFmtId="0" fontId="30" fillId="0" borderId="5" xfId="0" applyFont="1" applyFill="1" applyBorder="1" applyAlignment="1">
      <alignment horizontal="right" vertical="top"/>
    </xf>
    <xf numFmtId="0" fontId="30" fillId="0" borderId="22" xfId="0" applyFont="1" applyFill="1" applyBorder="1" applyAlignment="1">
      <alignment horizontal="right" vertical="top"/>
    </xf>
    <xf numFmtId="0" fontId="30" fillId="5" borderId="1" xfId="0" applyFont="1" applyFill="1" applyBorder="1" applyAlignment="1">
      <alignment vertical="top" wrapText="1"/>
    </xf>
    <xf numFmtId="4" fontId="37" fillId="0" borderId="1" xfId="0" applyNumberFormat="1" applyFont="1" applyFill="1" applyBorder="1" applyAlignment="1">
      <alignment horizontal="right" vertical="top" wrapText="1"/>
    </xf>
    <xf numFmtId="4" fontId="37" fillId="0" borderId="20" xfId="0" applyNumberFormat="1" applyFont="1" applyFill="1" applyBorder="1" applyAlignment="1">
      <alignment horizontal="right" vertical="top" wrapText="1"/>
    </xf>
    <xf numFmtId="0" fontId="11" fillId="0" borderId="1" xfId="0" applyFont="1" applyFill="1" applyBorder="1" applyAlignment="1">
      <alignment vertical="center" wrapText="1"/>
    </xf>
    <xf numFmtId="4" fontId="30" fillId="0" borderId="1" xfId="0" applyNumberFormat="1" applyFont="1" applyFill="1" applyBorder="1" applyAlignment="1">
      <alignment horizontal="center" vertical="top" wrapText="1"/>
    </xf>
    <xf numFmtId="4" fontId="30" fillId="0" borderId="20" xfId="0" applyNumberFormat="1" applyFont="1" applyFill="1" applyBorder="1" applyAlignment="1">
      <alignment horizontal="center" vertical="top" wrapText="1"/>
    </xf>
    <xf numFmtId="4" fontId="0" fillId="0" borderId="0" xfId="0" applyNumberFormat="1"/>
    <xf numFmtId="166" fontId="30" fillId="0" borderId="1" xfId="0" applyNumberFormat="1" applyFont="1" applyFill="1" applyBorder="1" applyAlignment="1">
      <alignment horizontal="center" vertical="top" wrapText="1"/>
    </xf>
    <xf numFmtId="166" fontId="30" fillId="0" borderId="20" xfId="0" applyNumberFormat="1" applyFont="1" applyFill="1" applyBorder="1" applyAlignment="1">
      <alignment horizontal="center" vertical="top" wrapText="1"/>
    </xf>
    <xf numFmtId="0" fontId="0" fillId="0" borderId="0" xfId="0" applyAlignment="1">
      <alignment wrapText="1"/>
    </xf>
    <xf numFmtId="0" fontId="30" fillId="0" borderId="1" xfId="0" applyFont="1" applyFill="1" applyBorder="1" applyAlignment="1">
      <alignment horizontal="right" vertical="top" wrapText="1"/>
    </xf>
    <xf numFmtId="0" fontId="30" fillId="0" borderId="0" xfId="0" applyFont="1" applyFill="1" applyAlignment="1">
      <alignment horizontal="left" vertical="top" wrapText="1"/>
    </xf>
    <xf numFmtId="4" fontId="39" fillId="0" borderId="1" xfId="0" applyNumberFormat="1" applyFont="1" applyFill="1" applyBorder="1" applyAlignment="1">
      <alignment horizontal="center" vertical="top" wrapText="1"/>
    </xf>
    <xf numFmtId="4" fontId="40" fillId="0" borderId="1" xfId="0" applyNumberFormat="1" applyFont="1" applyFill="1" applyBorder="1" applyAlignment="1">
      <alignment horizontal="center" vertical="top" wrapText="1"/>
    </xf>
    <xf numFmtId="4" fontId="39" fillId="0" borderId="20" xfId="0" applyNumberFormat="1" applyFont="1" applyFill="1" applyBorder="1" applyAlignment="1">
      <alignment horizontal="center" vertical="top" wrapText="1"/>
    </xf>
    <xf numFmtId="4" fontId="32" fillId="0" borderId="11" xfId="2" applyNumberFormat="1" applyFont="1" applyFill="1" applyBorder="1" applyAlignment="1">
      <alignment horizontal="left" vertical="top" wrapText="1"/>
    </xf>
    <xf numFmtId="0" fontId="30" fillId="3" borderId="0" xfId="0" applyFont="1" applyFill="1" applyBorder="1" applyAlignment="1">
      <alignment vertical="top" wrapText="1"/>
    </xf>
    <xf numFmtId="0" fontId="30" fillId="3" borderId="1" xfId="0" applyFont="1" applyFill="1" applyBorder="1" applyAlignment="1">
      <alignment horizontal="left" vertical="top" wrapText="1"/>
    </xf>
    <xf numFmtId="165" fontId="30" fillId="3" borderId="1" xfId="0" applyNumberFormat="1" applyFont="1" applyFill="1" applyBorder="1" applyAlignment="1">
      <alignment horizontal="left" vertical="top" wrapText="1"/>
    </xf>
    <xf numFmtId="165" fontId="30" fillId="3" borderId="1" xfId="0" applyNumberFormat="1" applyFont="1" applyFill="1" applyBorder="1" applyAlignment="1">
      <alignment horizontal="left" vertical="top"/>
    </xf>
    <xf numFmtId="0" fontId="30" fillId="3" borderId="1" xfId="0" applyFont="1" applyFill="1" applyBorder="1" applyAlignment="1">
      <alignment horizontal="left" vertical="top"/>
    </xf>
    <xf numFmtId="165" fontId="39" fillId="0" borderId="1" xfId="0" applyNumberFormat="1" applyFont="1" applyFill="1" applyBorder="1" applyAlignment="1">
      <alignment vertical="top" wrapText="1"/>
    </xf>
    <xf numFmtId="0" fontId="39" fillId="3" borderId="1" xfId="0" applyFont="1" applyFill="1" applyBorder="1" applyAlignment="1">
      <alignment horizontal="left" vertical="top" wrapText="1"/>
    </xf>
    <xf numFmtId="165" fontId="39" fillId="3" borderId="1" xfId="0" applyNumberFormat="1" applyFont="1" applyFill="1" applyBorder="1" applyAlignment="1">
      <alignment horizontal="left" vertical="top" wrapText="1"/>
    </xf>
    <xf numFmtId="165" fontId="39" fillId="3" borderId="1" xfId="0" applyNumberFormat="1" applyFont="1" applyFill="1" applyBorder="1" applyAlignment="1">
      <alignment horizontal="left" vertical="top"/>
    </xf>
    <xf numFmtId="0" fontId="39" fillId="0" borderId="1" xfId="0" applyFont="1" applyFill="1" applyBorder="1" applyAlignment="1">
      <alignment vertical="top" wrapText="1"/>
    </xf>
    <xf numFmtId="0" fontId="41" fillId="0" borderId="0" xfId="0" applyFont="1" applyFill="1" applyBorder="1" applyAlignment="1">
      <alignment vertical="top" wrapText="1" shrinkToFit="1"/>
    </xf>
    <xf numFmtId="0" fontId="31" fillId="0" borderId="1" xfId="0" applyFont="1" applyFill="1" applyBorder="1" applyAlignment="1">
      <alignment vertical="top" wrapText="1" shrinkToFit="1"/>
    </xf>
    <xf numFmtId="0" fontId="39" fillId="0" borderId="1" xfId="0" applyFont="1" applyFill="1" applyBorder="1" applyAlignment="1">
      <alignment horizontal="left" vertical="top" wrapText="1" shrinkToFit="1"/>
    </xf>
    <xf numFmtId="4" fontId="31" fillId="0" borderId="1" xfId="0" applyNumberFormat="1" applyFont="1" applyFill="1" applyBorder="1" applyAlignment="1">
      <alignment horizontal="center" vertical="top" wrapText="1"/>
    </xf>
    <xf numFmtId="4" fontId="31" fillId="0" borderId="26" xfId="0" applyNumberFormat="1" applyFont="1" applyFill="1" applyBorder="1" applyAlignment="1">
      <alignment horizontal="center" vertical="top"/>
    </xf>
    <xf numFmtId="0" fontId="31" fillId="0" borderId="0" xfId="0" applyFont="1" applyFill="1" applyBorder="1" applyAlignment="1">
      <alignment horizontal="left" vertical="top" wrapText="1"/>
    </xf>
    <xf numFmtId="0" fontId="30" fillId="0" borderId="1" xfId="0" applyFont="1" applyFill="1" applyBorder="1" applyAlignment="1">
      <alignment horizontal="left" vertical="top" wrapText="1"/>
    </xf>
    <xf numFmtId="0" fontId="30" fillId="0" borderId="1" xfId="0" applyFont="1" applyFill="1" applyBorder="1" applyAlignment="1">
      <alignment horizontal="center" vertical="top" wrapText="1"/>
    </xf>
    <xf numFmtId="0" fontId="30" fillId="0" borderId="1" xfId="0" applyFont="1" applyFill="1" applyBorder="1" applyAlignment="1">
      <alignment horizontal="left" vertical="top"/>
    </xf>
    <xf numFmtId="0" fontId="39" fillId="0" borderId="2" xfId="0" applyFont="1" applyFill="1" applyBorder="1" applyAlignment="1">
      <alignment vertical="top" wrapText="1"/>
    </xf>
    <xf numFmtId="0" fontId="37" fillId="5" borderId="7" xfId="0" applyFont="1" applyFill="1" applyBorder="1" applyAlignment="1">
      <alignment vertical="center" wrapText="1"/>
    </xf>
    <xf numFmtId="0" fontId="30" fillId="5" borderId="7" xfId="0" applyFont="1" applyFill="1" applyBorder="1" applyAlignment="1">
      <alignment vertical="center" wrapText="1"/>
    </xf>
    <xf numFmtId="0" fontId="31" fillId="5" borderId="7" xfId="0" applyFont="1" applyFill="1" applyBorder="1" applyAlignment="1">
      <alignment vertical="top" wrapText="1"/>
    </xf>
    <xf numFmtId="4" fontId="38" fillId="0" borderId="7" xfId="0" applyNumberFormat="1" applyFont="1" applyFill="1" applyBorder="1" applyAlignment="1">
      <alignment vertical="top" wrapText="1"/>
    </xf>
    <xf numFmtId="4" fontId="38" fillId="0" borderId="27" xfId="0" applyNumberFormat="1" applyFont="1" applyFill="1" applyBorder="1" applyAlignment="1">
      <alignment vertical="top" wrapText="1"/>
    </xf>
    <xf numFmtId="0" fontId="31" fillId="0" borderId="0" xfId="0" applyFont="1" applyFill="1" applyBorder="1" applyAlignment="1">
      <alignment vertical="top" wrapText="1" shrinkToFit="1"/>
    </xf>
    <xf numFmtId="0" fontId="39" fillId="0" borderId="1" xfId="0" applyFont="1" applyFill="1" applyBorder="1" applyAlignment="1">
      <alignment vertical="top" wrapText="1" shrinkToFit="1"/>
    </xf>
    <xf numFmtId="0" fontId="39" fillId="0" borderId="1" xfId="2" applyFont="1" applyFill="1" applyBorder="1" applyAlignment="1">
      <alignment horizontal="left" vertical="top" wrapText="1"/>
    </xf>
    <xf numFmtId="0" fontId="39" fillId="0" borderId="1" xfId="2" applyFont="1" applyFill="1" applyBorder="1" applyAlignment="1">
      <alignment vertical="top" wrapText="1"/>
    </xf>
    <xf numFmtId="0" fontId="39" fillId="0" borderId="1" xfId="2" applyFont="1" applyFill="1" applyBorder="1" applyAlignment="1">
      <alignment horizontal="left" vertical="top"/>
    </xf>
    <xf numFmtId="4" fontId="39" fillId="0" borderId="1" xfId="2" applyNumberFormat="1" applyFont="1" applyFill="1" applyBorder="1" applyAlignment="1">
      <alignment horizontal="center" vertical="top"/>
    </xf>
    <xf numFmtId="4" fontId="39" fillId="0" borderId="20" xfId="2" applyNumberFormat="1" applyFont="1" applyFill="1" applyBorder="1" applyAlignment="1">
      <alignment horizontal="center" vertical="top"/>
    </xf>
    <xf numFmtId="4" fontId="30" fillId="0" borderId="1" xfId="2" applyNumberFormat="1" applyFont="1" applyFill="1" applyBorder="1" applyAlignment="1">
      <alignment horizontal="center" vertical="top"/>
    </xf>
    <xf numFmtId="4" fontId="30" fillId="0" borderId="20" xfId="2" applyNumberFormat="1" applyFont="1" applyFill="1" applyBorder="1" applyAlignment="1">
      <alignment horizontal="center" vertical="top"/>
    </xf>
    <xf numFmtId="4" fontId="30" fillId="0" borderId="1" xfId="2" applyNumberFormat="1" applyFont="1" applyFill="1" applyBorder="1" applyAlignment="1">
      <alignment horizontal="center" vertical="top" wrapText="1"/>
    </xf>
    <xf numFmtId="4" fontId="30" fillId="0" borderId="20" xfId="2" applyNumberFormat="1" applyFont="1" applyFill="1" applyBorder="1" applyAlignment="1">
      <alignment horizontal="center" vertical="top" wrapText="1"/>
    </xf>
    <xf numFmtId="4" fontId="30" fillId="0" borderId="11" xfId="2" applyNumberFormat="1" applyFont="1" applyFill="1" applyBorder="1" applyAlignment="1">
      <alignment horizontal="left" vertical="top" wrapText="1"/>
    </xf>
    <xf numFmtId="4" fontId="39" fillId="0" borderId="0" xfId="2" applyNumberFormat="1" applyFont="1" applyFill="1" applyBorder="1" applyAlignment="1">
      <alignment horizontal="center" vertical="top"/>
    </xf>
    <xf numFmtId="0" fontId="11" fillId="5" borderId="19" xfId="0" applyFont="1" applyFill="1" applyBorder="1" applyAlignment="1">
      <alignment vertical="center" wrapText="1"/>
    </xf>
    <xf numFmtId="0" fontId="11" fillId="5" borderId="1" xfId="0" applyFont="1" applyFill="1" applyBorder="1" applyAlignment="1">
      <alignment vertical="center" wrapText="1"/>
    </xf>
    <xf numFmtId="0" fontId="39" fillId="5" borderId="1" xfId="2" applyFont="1" applyFill="1" applyBorder="1" applyAlignment="1">
      <alignment horizontal="left" vertical="top" wrapText="1"/>
    </xf>
    <xf numFmtId="0" fontId="39" fillId="5" borderId="1" xfId="2" applyFont="1" applyFill="1" applyBorder="1" applyAlignment="1">
      <alignment vertical="top" wrapText="1"/>
    </xf>
    <xf numFmtId="0" fontId="39" fillId="5" borderId="1" xfId="2" applyFont="1" applyFill="1" applyBorder="1" applyAlignment="1">
      <alignment horizontal="left" vertical="top"/>
    </xf>
    <xf numFmtId="4" fontId="31" fillId="0" borderId="1" xfId="2" applyNumberFormat="1" applyFont="1" applyFill="1" applyBorder="1" applyAlignment="1">
      <alignment horizontal="center" vertical="top"/>
    </xf>
    <xf numFmtId="4" fontId="31" fillId="0" borderId="20" xfId="2" applyNumberFormat="1" applyFont="1" applyFill="1" applyBorder="1" applyAlignment="1">
      <alignment horizontal="center" vertical="top"/>
    </xf>
    <xf numFmtId="165" fontId="42" fillId="0" borderId="1" xfId="0" applyNumberFormat="1" applyFont="1" applyFill="1" applyBorder="1" applyAlignment="1">
      <alignment horizontal="left" vertical="top"/>
    </xf>
    <xf numFmtId="0" fontId="43" fillId="0" borderId="1" xfId="0" applyFont="1" applyFill="1" applyBorder="1" applyAlignment="1">
      <alignment vertical="top" wrapText="1"/>
    </xf>
    <xf numFmtId="166" fontId="30" fillId="0" borderId="20" xfId="0" applyNumberFormat="1" applyFont="1" applyFill="1" applyBorder="1" applyAlignment="1">
      <alignment horizontal="center" vertical="top"/>
    </xf>
    <xf numFmtId="0" fontId="8" fillId="0" borderId="0" xfId="0" applyFont="1" applyFill="1" applyAlignment="1">
      <alignment horizontal="left" vertical="top" wrapText="1"/>
    </xf>
    <xf numFmtId="4" fontId="30" fillId="0" borderId="11" xfId="0" applyNumberFormat="1" applyFont="1" applyFill="1" applyBorder="1" applyAlignment="1">
      <alignment horizontal="left" vertical="top" wrapText="1"/>
    </xf>
    <xf numFmtId="4" fontId="30" fillId="0" borderId="0" xfId="0" applyNumberFormat="1" applyFont="1" applyFill="1" applyBorder="1" applyAlignment="1">
      <alignment horizontal="left" vertical="top" wrapText="1"/>
    </xf>
    <xf numFmtId="0" fontId="44" fillId="0" borderId="1" xfId="0" applyFont="1" applyFill="1" applyBorder="1" applyAlignment="1">
      <alignment horizontal="left" vertical="top" wrapText="1"/>
    </xf>
    <xf numFmtId="0" fontId="44" fillId="0" borderId="1" xfId="0" applyFont="1" applyFill="1" applyBorder="1" applyAlignment="1">
      <alignment horizontal="left" vertical="top"/>
    </xf>
    <xf numFmtId="4" fontId="44" fillId="0" borderId="1" xfId="0" applyNumberFormat="1" applyFont="1" applyFill="1" applyBorder="1" applyAlignment="1">
      <alignment horizontal="center" vertical="top"/>
    </xf>
    <xf numFmtId="4" fontId="44" fillId="0" borderId="20" xfId="0" applyNumberFormat="1" applyFont="1" applyFill="1" applyBorder="1" applyAlignment="1">
      <alignment horizontal="center" vertical="top"/>
    </xf>
    <xf numFmtId="4" fontId="39" fillId="0" borderId="1" xfId="7" applyNumberFormat="1" applyFont="1" applyFill="1" applyBorder="1" applyAlignment="1">
      <alignment horizontal="center" vertical="top"/>
    </xf>
    <xf numFmtId="4" fontId="39" fillId="0" borderId="20" xfId="7" applyNumberFormat="1" applyFont="1" applyFill="1" applyBorder="1" applyAlignment="1">
      <alignment horizontal="center" vertical="top"/>
    </xf>
    <xf numFmtId="4" fontId="45" fillId="0" borderId="1" xfId="0" applyNumberFormat="1" applyFont="1" applyFill="1" applyBorder="1" applyAlignment="1">
      <alignment horizontal="center" vertical="top"/>
    </xf>
    <xf numFmtId="4" fontId="21" fillId="0" borderId="0" xfId="0" applyNumberFormat="1" applyFont="1" applyFill="1" applyAlignment="1">
      <alignment vertical="top"/>
    </xf>
    <xf numFmtId="4" fontId="32" fillId="0" borderId="11" xfId="0" applyNumberFormat="1" applyFont="1" applyFill="1" applyBorder="1" applyAlignment="1">
      <alignment horizontal="left" vertical="top" wrapText="1"/>
    </xf>
    <xf numFmtId="166" fontId="38" fillId="0" borderId="1" xfId="0" applyNumberFormat="1" applyFont="1" applyFill="1" applyBorder="1" applyAlignment="1">
      <alignment vertical="top" wrapText="1"/>
    </xf>
    <xf numFmtId="2" fontId="38" fillId="0" borderId="20" xfId="0" applyNumberFormat="1" applyFont="1" applyFill="1" applyBorder="1" applyAlignment="1">
      <alignment vertical="top" wrapText="1"/>
    </xf>
    <xf numFmtId="4" fontId="30" fillId="0" borderId="1" xfId="0" applyNumberFormat="1" applyFont="1" applyFill="1" applyBorder="1" applyAlignment="1">
      <alignment horizontal="right" vertical="top" wrapText="1"/>
    </xf>
    <xf numFmtId="166" fontId="30" fillId="0" borderId="1" xfId="0" applyNumberFormat="1" applyFont="1" applyFill="1" applyBorder="1" applyAlignment="1">
      <alignment horizontal="right" vertical="top" wrapText="1"/>
    </xf>
    <xf numFmtId="4" fontId="30" fillId="0" borderId="20" xfId="0" applyNumberFormat="1" applyFont="1" applyFill="1" applyBorder="1" applyAlignment="1">
      <alignment horizontal="right" vertical="top" wrapText="1"/>
    </xf>
    <xf numFmtId="165" fontId="30" fillId="0" borderId="1" xfId="1" applyNumberFormat="1" applyFont="1" applyFill="1" applyBorder="1" applyAlignment="1">
      <alignment horizontal="left" vertical="top" wrapText="1"/>
    </xf>
    <xf numFmtId="4" fontId="39" fillId="0" borderId="1" xfId="1" applyNumberFormat="1" applyFont="1" applyFill="1" applyBorder="1" applyAlignment="1">
      <alignment horizontal="right" vertical="top"/>
    </xf>
    <xf numFmtId="166" fontId="39" fillId="0" borderId="1" xfId="0" applyNumberFormat="1" applyFont="1" applyFill="1" applyBorder="1" applyAlignment="1">
      <alignment horizontal="right" vertical="top"/>
    </xf>
    <xf numFmtId="4" fontId="39" fillId="0" borderId="1" xfId="0" applyNumberFormat="1" applyFont="1" applyFill="1" applyBorder="1" applyAlignment="1">
      <alignment horizontal="right" vertical="top"/>
    </xf>
    <xf numFmtId="166" fontId="39" fillId="0" borderId="20" xfId="1" applyNumberFormat="1" applyFont="1" applyFill="1" applyBorder="1" applyAlignment="1">
      <alignment horizontal="right" vertical="top"/>
    </xf>
    <xf numFmtId="4" fontId="39" fillId="0" borderId="20" xfId="0" applyNumberFormat="1" applyFont="1" applyFill="1" applyBorder="1" applyAlignment="1">
      <alignment horizontal="right" vertical="top"/>
    </xf>
    <xf numFmtId="0" fontId="39" fillId="0" borderId="1" xfId="0" applyFont="1" applyBorder="1" applyAlignment="1">
      <alignment horizontal="left" vertical="top" wrapText="1"/>
    </xf>
    <xf numFmtId="0" fontId="39" fillId="0" borderId="1" xfId="0" applyFont="1" applyBorder="1" applyAlignment="1">
      <alignment horizontal="left" vertical="top"/>
    </xf>
    <xf numFmtId="4" fontId="39" fillId="0" borderId="1" xfId="0" applyNumberFormat="1" applyFont="1" applyBorder="1" applyAlignment="1">
      <alignment vertical="top"/>
    </xf>
    <xf numFmtId="4" fontId="39" fillId="0" borderId="20" xfId="0" applyNumberFormat="1" applyFont="1" applyBorder="1" applyAlignment="1">
      <alignment vertical="top"/>
    </xf>
    <xf numFmtId="4" fontId="38" fillId="5" borderId="1" xfId="0" applyNumberFormat="1" applyFont="1" applyFill="1" applyBorder="1" applyAlignment="1">
      <alignment vertical="top" wrapText="1"/>
    </xf>
    <xf numFmtId="167" fontId="38" fillId="5" borderId="1" xfId="0" applyNumberFormat="1" applyFont="1" applyFill="1" applyBorder="1" applyAlignment="1">
      <alignment vertical="top" wrapText="1"/>
    </xf>
    <xf numFmtId="4" fontId="38" fillId="5" borderId="20" xfId="0" applyNumberFormat="1" applyFont="1" applyFill="1" applyBorder="1" applyAlignment="1">
      <alignment vertical="top" wrapText="1"/>
    </xf>
    <xf numFmtId="167" fontId="39" fillId="0" borderId="1" xfId="0" applyNumberFormat="1" applyFont="1" applyFill="1" applyBorder="1" applyAlignment="1">
      <alignment horizontal="center" vertical="top"/>
    </xf>
    <xf numFmtId="0" fontId="11" fillId="4" borderId="19" xfId="0" applyFont="1" applyFill="1" applyBorder="1" applyAlignment="1">
      <alignment vertical="center" wrapText="1"/>
    </xf>
    <xf numFmtId="0" fontId="11" fillId="4" borderId="1" xfId="0" applyFont="1" applyFill="1" applyBorder="1" applyAlignment="1">
      <alignment vertical="center" wrapText="1"/>
    </xf>
    <xf numFmtId="165" fontId="30" fillId="4" borderId="1" xfId="0" applyNumberFormat="1" applyFont="1" applyFill="1" applyBorder="1" applyAlignment="1">
      <alignment horizontal="left" vertical="top" wrapText="1"/>
    </xf>
    <xf numFmtId="165" fontId="39" fillId="4" borderId="1" xfId="0" applyNumberFormat="1" applyFont="1" applyFill="1" applyBorder="1" applyAlignment="1">
      <alignment horizontal="left" vertical="top" wrapText="1"/>
    </xf>
    <xf numFmtId="165" fontId="39" fillId="4" borderId="1" xfId="0" applyNumberFormat="1" applyFont="1" applyFill="1" applyBorder="1" applyAlignment="1">
      <alignment horizontal="left" vertical="top"/>
    </xf>
    <xf numFmtId="4" fontId="39" fillId="4" borderId="1" xfId="0" applyNumberFormat="1" applyFont="1" applyFill="1" applyBorder="1" applyAlignment="1">
      <alignment horizontal="center" vertical="top"/>
    </xf>
    <xf numFmtId="167" fontId="39" fillId="4" borderId="1" xfId="0" applyNumberFormat="1" applyFont="1" applyFill="1" applyBorder="1" applyAlignment="1">
      <alignment horizontal="center" vertical="top"/>
    </xf>
    <xf numFmtId="4" fontId="39" fillId="4" borderId="20" xfId="0" applyNumberFormat="1" applyFont="1" applyFill="1" applyBorder="1" applyAlignment="1">
      <alignment horizontal="center" vertical="top"/>
    </xf>
    <xf numFmtId="0" fontId="46" fillId="0" borderId="12" xfId="4" applyFont="1" applyFill="1" applyBorder="1" applyAlignment="1">
      <alignment horizontal="left" vertical="top" wrapText="1"/>
    </xf>
    <xf numFmtId="4" fontId="39" fillId="0" borderId="12" xfId="4" applyNumberFormat="1" applyFont="1" applyFill="1" applyBorder="1" applyAlignment="1">
      <alignment horizontal="center" vertical="top" wrapText="1"/>
    </xf>
    <xf numFmtId="4" fontId="39" fillId="0" borderId="28" xfId="4" applyNumberFormat="1" applyFont="1" applyFill="1" applyBorder="1" applyAlignment="1">
      <alignment horizontal="center" vertical="top" wrapText="1"/>
    </xf>
    <xf numFmtId="4" fontId="32" fillId="0" borderId="24" xfId="0" applyNumberFormat="1" applyFont="1" applyFill="1" applyBorder="1" applyAlignment="1">
      <alignment horizontal="left" vertical="top" wrapText="1"/>
    </xf>
    <xf numFmtId="0" fontId="30" fillId="0" borderId="0" xfId="0" applyFont="1" applyFill="1" applyBorder="1" applyAlignment="1">
      <alignment vertical="top" wrapText="1"/>
    </xf>
    <xf numFmtId="165" fontId="30" fillId="0" borderId="1" xfId="0" applyNumberFormat="1" applyFont="1" applyBorder="1" applyAlignment="1">
      <alignment horizontal="left" vertical="top" wrapText="1"/>
    </xf>
    <xf numFmtId="165" fontId="39" fillId="0" borderId="1" xfId="0" applyNumberFormat="1" applyFont="1" applyBorder="1" applyAlignment="1">
      <alignment horizontal="left" vertical="top" wrapText="1"/>
    </xf>
    <xf numFmtId="165" fontId="30" fillId="0" borderId="1" xfId="0" applyNumberFormat="1" applyFont="1" applyBorder="1" applyAlignment="1">
      <alignment horizontal="left" vertical="top"/>
    </xf>
    <xf numFmtId="165" fontId="39" fillId="0" borderId="1" xfId="0" applyNumberFormat="1" applyFont="1" applyBorder="1" applyAlignment="1">
      <alignment horizontal="left" vertical="top"/>
    </xf>
    <xf numFmtId="0" fontId="30" fillId="0" borderId="1" xfId="0" applyFont="1" applyBorder="1" applyAlignment="1">
      <alignment horizontal="left" vertical="top" wrapText="1"/>
    </xf>
    <xf numFmtId="0" fontId="39" fillId="0" borderId="0" xfId="0" applyFont="1" applyFill="1" applyBorder="1" applyAlignment="1">
      <alignment vertical="top" wrapText="1"/>
    </xf>
    <xf numFmtId="43" fontId="39" fillId="0" borderId="1" xfId="0" applyNumberFormat="1" applyFont="1" applyFill="1" applyBorder="1" applyAlignment="1">
      <alignment horizontal="center" vertical="top"/>
    </xf>
    <xf numFmtId="4" fontId="39" fillId="0" borderId="1" xfId="0" applyNumberFormat="1" applyFont="1" applyFill="1" applyBorder="1" applyAlignment="1">
      <alignment vertical="top" wrapText="1"/>
    </xf>
    <xf numFmtId="4" fontId="39" fillId="0" borderId="20" xfId="0" applyNumberFormat="1" applyFont="1" applyFill="1" applyBorder="1" applyAlignment="1">
      <alignment vertical="top" wrapText="1"/>
    </xf>
    <xf numFmtId="0" fontId="30" fillId="0" borderId="0" xfId="0" applyFont="1" applyFill="1" applyBorder="1" applyAlignment="1">
      <alignment vertical="top" wrapText="1" shrinkToFit="1"/>
    </xf>
    <xf numFmtId="0" fontId="46" fillId="0" borderId="12" xfId="4" applyFont="1" applyFill="1" applyBorder="1" applyAlignment="1">
      <alignment vertical="top" wrapText="1"/>
    </xf>
    <xf numFmtId="0" fontId="46" fillId="0" borderId="12" xfId="4" applyFont="1" applyFill="1" applyBorder="1" applyAlignment="1">
      <alignment horizontal="left" vertical="top"/>
    </xf>
    <xf numFmtId="4" fontId="46" fillId="0" borderId="12" xfId="4" applyNumberFormat="1" applyFont="1" applyFill="1" applyBorder="1" applyAlignment="1">
      <alignment vertical="top"/>
    </xf>
    <xf numFmtId="4" fontId="46" fillId="0" borderId="28" xfId="4" applyNumberFormat="1" applyFont="1" applyFill="1" applyBorder="1" applyAlignment="1">
      <alignment vertical="top"/>
    </xf>
    <xf numFmtId="4" fontId="46" fillId="0" borderId="12" xfId="4" applyNumberFormat="1" applyFont="1" applyFill="1" applyBorder="1" applyAlignment="1">
      <alignment vertical="top" wrapText="1"/>
    </xf>
    <xf numFmtId="4" fontId="46" fillId="0" borderId="28" xfId="4" applyNumberFormat="1" applyFont="1" applyFill="1" applyBorder="1" applyAlignment="1">
      <alignment vertical="top" wrapText="1"/>
    </xf>
    <xf numFmtId="0" fontId="39" fillId="0" borderId="1" xfId="0" applyFont="1" applyFill="1" applyBorder="1" applyAlignment="1">
      <alignment wrapText="1"/>
    </xf>
    <xf numFmtId="4" fontId="0" fillId="0" borderId="0" xfId="0" applyNumberFormat="1" applyFill="1"/>
    <xf numFmtId="0" fontId="30" fillId="0" borderId="0" xfId="0" applyFont="1" applyFill="1" applyAlignment="1">
      <alignment vertical="top" wrapText="1"/>
    </xf>
    <xf numFmtId="44" fontId="39" fillId="0" borderId="1" xfId="5" applyFont="1" applyFill="1" applyBorder="1" applyAlignment="1">
      <alignment horizontal="left" vertical="top" wrapText="1"/>
    </xf>
    <xf numFmtId="44" fontId="47" fillId="0" borderId="1" xfId="5" applyFont="1" applyFill="1" applyBorder="1" applyAlignment="1">
      <alignment horizontal="left" vertical="top" wrapText="1"/>
    </xf>
    <xf numFmtId="44" fontId="47" fillId="0" borderId="1" xfId="5" applyFont="1" applyFill="1" applyBorder="1" applyAlignment="1">
      <alignment horizontal="center" vertical="top" wrapText="1"/>
    </xf>
    <xf numFmtId="44" fontId="47" fillId="0" borderId="20" xfId="5" applyFont="1" applyFill="1" applyBorder="1" applyAlignment="1">
      <alignment horizontal="center" vertical="top" wrapText="1"/>
    </xf>
    <xf numFmtId="166" fontId="39" fillId="0" borderId="20" xfId="0" applyNumberFormat="1" applyFont="1" applyFill="1" applyBorder="1" applyAlignment="1">
      <alignment horizontal="center" vertical="top"/>
    </xf>
    <xf numFmtId="0" fontId="30" fillId="0" borderId="0" xfId="0" applyFont="1" applyFill="1" applyAlignment="1">
      <alignment horizontal="left" vertical="top"/>
    </xf>
    <xf numFmtId="0" fontId="38" fillId="0" borderId="1" xfId="0" applyFont="1" applyFill="1" applyBorder="1" applyAlignment="1">
      <alignment vertical="top" wrapText="1"/>
    </xf>
    <xf numFmtId="0" fontId="38" fillId="0" borderId="20" xfId="0" applyFont="1" applyFill="1" applyBorder="1" applyAlignment="1">
      <alignment vertical="top" wrapText="1"/>
    </xf>
    <xf numFmtId="0" fontId="48" fillId="0" borderId="1" xfId="8" quotePrefix="1" applyFont="1" applyBorder="1" applyAlignment="1">
      <alignment vertical="top" wrapText="1"/>
    </xf>
    <xf numFmtId="0" fontId="48" fillId="0" borderId="20" xfId="8" quotePrefix="1" applyFont="1" applyBorder="1" applyAlignment="1">
      <alignment vertical="top" wrapText="1"/>
    </xf>
    <xf numFmtId="4" fontId="0" fillId="0" borderId="0" xfId="0" applyNumberFormat="1" applyAlignment="1">
      <alignment vertical="top" wrapText="1"/>
    </xf>
    <xf numFmtId="0" fontId="11" fillId="0" borderId="29" xfId="0" applyFont="1" applyBorder="1" applyAlignment="1">
      <alignment vertical="center" wrapText="1"/>
    </xf>
    <xf numFmtId="0" fontId="11" fillId="0" borderId="25" xfId="0" applyFont="1" applyBorder="1" applyAlignment="1">
      <alignment vertical="center" wrapText="1"/>
    </xf>
    <xf numFmtId="165" fontId="39" fillId="0" borderId="25" xfId="0" applyNumberFormat="1" applyFont="1" applyFill="1" applyBorder="1" applyAlignment="1">
      <alignment horizontal="left" vertical="top" wrapText="1"/>
    </xf>
    <xf numFmtId="165" fontId="39" fillId="0" borderId="25" xfId="0" applyNumberFormat="1" applyFont="1" applyFill="1" applyBorder="1" applyAlignment="1">
      <alignment horizontal="left" vertical="top"/>
    </xf>
    <xf numFmtId="0" fontId="31" fillId="0" borderId="25" xfId="0" applyFont="1" applyBorder="1" applyAlignment="1">
      <alignment vertical="top" wrapText="1"/>
    </xf>
    <xf numFmtId="4" fontId="30" fillId="0" borderId="25" xfId="0" applyNumberFormat="1" applyFont="1" applyFill="1" applyBorder="1" applyAlignment="1">
      <alignment horizontal="center" vertical="top" wrapText="1"/>
    </xf>
    <xf numFmtId="166" fontId="30" fillId="0" borderId="25" xfId="0" applyNumberFormat="1" applyFont="1" applyFill="1" applyBorder="1" applyAlignment="1">
      <alignment horizontal="center" vertical="top" wrapText="1"/>
    </xf>
    <xf numFmtId="4" fontId="30" fillId="0" borderId="25" xfId="0" applyNumberFormat="1" applyFont="1" applyFill="1" applyBorder="1" applyAlignment="1">
      <alignment horizontal="center" vertical="top"/>
    </xf>
    <xf numFmtId="166" fontId="30" fillId="0" borderId="30" xfId="0" applyNumberFormat="1" applyFont="1" applyFill="1" applyBorder="1" applyAlignment="1">
      <alignment horizontal="center" vertical="top" wrapText="1"/>
    </xf>
    <xf numFmtId="0" fontId="11" fillId="0" borderId="0" xfId="0" applyFont="1" applyBorder="1" applyAlignment="1">
      <alignment vertical="center" wrapText="1"/>
    </xf>
    <xf numFmtId="0" fontId="31" fillId="0" borderId="0" xfId="0" applyFont="1" applyBorder="1" applyAlignment="1">
      <alignment vertical="top" wrapText="1"/>
    </xf>
    <xf numFmtId="0" fontId="48" fillId="0" borderId="0" xfId="8" quotePrefix="1" applyFont="1" applyBorder="1" applyAlignment="1">
      <alignment vertical="top" wrapText="1"/>
    </xf>
    <xf numFmtId="0" fontId="0" fillId="0" borderId="0" xfId="0" applyFont="1" applyAlignment="1">
      <alignment wrapText="1"/>
    </xf>
    <xf numFmtId="0" fontId="49" fillId="0" borderId="1" xfId="0" applyFont="1" applyBorder="1" applyAlignment="1">
      <alignment horizontal="center" vertical="center" wrapText="1"/>
    </xf>
    <xf numFmtId="0" fontId="6" fillId="4" borderId="1" xfId="0" applyFont="1" applyFill="1" applyBorder="1" applyAlignment="1">
      <alignment vertical="center" wrapText="1"/>
    </xf>
    <xf numFmtId="0" fontId="6" fillId="5" borderId="1" xfId="0" applyFont="1" applyFill="1" applyBorder="1" applyAlignment="1">
      <alignment vertical="center" wrapText="1"/>
    </xf>
    <xf numFmtId="0" fontId="39" fillId="0" borderId="1" xfId="0" applyFont="1" applyFill="1" applyBorder="1" applyAlignment="1">
      <alignment vertical="top"/>
    </xf>
    <xf numFmtId="0" fontId="50" fillId="0" borderId="1" xfId="0" applyFont="1" applyFill="1" applyBorder="1" applyAlignment="1">
      <alignment vertical="top" wrapText="1"/>
    </xf>
    <xf numFmtId="0" fontId="0" fillId="0" borderId="0" xfId="0" applyAlignment="1">
      <alignment vertical="top" wrapText="1"/>
    </xf>
    <xf numFmtId="0" fontId="14" fillId="4" borderId="1" xfId="0" applyFont="1" applyFill="1" applyBorder="1" applyAlignment="1">
      <alignment vertical="center" wrapText="1"/>
    </xf>
    <xf numFmtId="0" fontId="51" fillId="4" borderId="1" xfId="0" applyFont="1" applyFill="1" applyBorder="1" applyAlignment="1">
      <alignment vertical="center" wrapText="1"/>
    </xf>
    <xf numFmtId="0" fontId="52" fillId="4" borderId="1" xfId="0" applyFont="1" applyFill="1" applyBorder="1" applyAlignment="1">
      <alignment vertical="top" wrapText="1"/>
    </xf>
    <xf numFmtId="0" fontId="31" fillId="4" borderId="1" xfId="0" applyFont="1" applyFill="1" applyBorder="1" applyAlignment="1">
      <alignment vertical="center" wrapText="1"/>
    </xf>
    <xf numFmtId="0" fontId="14" fillId="5" borderId="1" xfId="0" applyFont="1" applyFill="1" applyBorder="1" applyAlignment="1">
      <alignment vertical="center" wrapText="1"/>
    </xf>
    <xf numFmtId="0" fontId="53" fillId="5" borderId="1" xfId="0" applyFont="1" applyFill="1" applyBorder="1" applyAlignment="1">
      <alignment vertical="center" wrapText="1"/>
    </xf>
    <xf numFmtId="0" fontId="52" fillId="5" borderId="1" xfId="0" applyFont="1" applyFill="1" applyBorder="1" applyAlignment="1">
      <alignment vertical="top" wrapText="1"/>
    </xf>
    <xf numFmtId="0" fontId="31" fillId="5" borderId="1" xfId="0" applyFont="1" applyFill="1" applyBorder="1" applyAlignment="1">
      <alignment vertical="center" wrapText="1"/>
    </xf>
    <xf numFmtId="0" fontId="31" fillId="0" borderId="1" xfId="0" applyFont="1" applyBorder="1" applyAlignment="1">
      <alignment vertical="center" wrapText="1"/>
    </xf>
    <xf numFmtId="0" fontId="39" fillId="0" borderId="1" xfId="0" applyNumberFormat="1" applyFont="1" applyFill="1" applyBorder="1" applyAlignment="1">
      <alignment vertical="top"/>
    </xf>
    <xf numFmtId="0" fontId="39" fillId="0" borderId="1" xfId="0" applyFont="1" applyFill="1" applyBorder="1" applyAlignment="1">
      <alignment horizontal="center" vertical="top"/>
    </xf>
    <xf numFmtId="0" fontId="54" fillId="5" borderId="1" xfId="0" applyFont="1" applyFill="1" applyBorder="1" applyAlignment="1">
      <alignment vertical="center" wrapText="1"/>
    </xf>
    <xf numFmtId="0" fontId="55" fillId="5" borderId="1" xfId="0" applyFont="1" applyFill="1" applyBorder="1" applyAlignment="1">
      <alignment vertical="center" wrapText="1"/>
    </xf>
    <xf numFmtId="0" fontId="38" fillId="5" borderId="1" xfId="0" applyFont="1" applyFill="1" applyBorder="1" applyAlignment="1">
      <alignment vertical="top" wrapText="1"/>
    </xf>
    <xf numFmtId="0" fontId="30" fillId="0" borderId="1" xfId="0" applyFont="1" applyFill="1" applyBorder="1" applyAlignment="1">
      <alignment vertical="center" wrapText="1"/>
    </xf>
    <xf numFmtId="0" fontId="30" fillId="0" borderId="1" xfId="0" applyFont="1" applyFill="1" applyBorder="1" applyAlignment="1">
      <alignment vertical="top"/>
    </xf>
    <xf numFmtId="0" fontId="56" fillId="5" borderId="1" xfId="0" applyFont="1" applyFill="1" applyBorder="1" applyAlignment="1">
      <alignment vertical="center" wrapText="1"/>
    </xf>
    <xf numFmtId="0" fontId="56" fillId="4" borderId="1" xfId="0" applyFont="1" applyFill="1" applyBorder="1" applyAlignment="1">
      <alignment vertical="center" wrapText="1"/>
    </xf>
    <xf numFmtId="0" fontId="55" fillId="4" borderId="1" xfId="0" applyFont="1" applyFill="1" applyBorder="1" applyAlignment="1">
      <alignment vertical="center" wrapText="1"/>
    </xf>
    <xf numFmtId="0" fontId="38" fillId="4" borderId="1" xfId="0" applyFont="1" applyFill="1" applyBorder="1" applyAlignment="1">
      <alignment vertical="top" wrapText="1"/>
    </xf>
    <xf numFmtId="0" fontId="57" fillId="0" borderId="1" xfId="0" applyFont="1" applyFill="1" applyBorder="1" applyAlignment="1">
      <alignment vertical="top"/>
    </xf>
    <xf numFmtId="0" fontId="31" fillId="0" borderId="1" xfId="0" applyFont="1" applyFill="1" applyBorder="1" applyAlignment="1">
      <alignment vertical="top"/>
    </xf>
    <xf numFmtId="0" fontId="58" fillId="5" borderId="1" xfId="0" applyFont="1" applyFill="1" applyBorder="1" applyAlignment="1">
      <alignment vertical="center" wrapText="1"/>
    </xf>
    <xf numFmtId="0" fontId="41" fillId="0" borderId="1" xfId="0" applyFont="1" applyBorder="1" applyAlignment="1">
      <alignment vertical="top" wrapText="1" shrinkToFit="1"/>
    </xf>
    <xf numFmtId="0" fontId="30" fillId="0" borderId="1" xfId="0" applyFont="1" applyBorder="1" applyAlignment="1">
      <alignment vertical="top"/>
    </xf>
    <xf numFmtId="0" fontId="30" fillId="0" borderId="1" xfId="0" applyFont="1" applyBorder="1" applyAlignment="1">
      <alignment vertical="top" wrapText="1"/>
    </xf>
    <xf numFmtId="0" fontId="30" fillId="0" borderId="1" xfId="2" applyFont="1" applyFill="1" applyBorder="1" applyAlignment="1">
      <alignment vertical="top"/>
    </xf>
    <xf numFmtId="0" fontId="30" fillId="0" borderId="1" xfId="2" applyFont="1" applyFill="1" applyBorder="1" applyAlignment="1">
      <alignment vertical="top" wrapText="1"/>
    </xf>
    <xf numFmtId="0" fontId="39" fillId="0" borderId="1" xfId="2" applyFont="1" applyFill="1" applyBorder="1" applyAlignment="1">
      <alignment vertical="top"/>
    </xf>
    <xf numFmtId="0" fontId="4" fillId="5" borderId="1" xfId="0" applyFont="1" applyFill="1" applyBorder="1" applyAlignment="1">
      <alignment vertical="center" wrapText="1"/>
    </xf>
    <xf numFmtId="0" fontId="39" fillId="5" borderId="1" xfId="2" applyFont="1" applyFill="1" applyBorder="1" applyAlignment="1">
      <alignment vertical="top"/>
    </xf>
    <xf numFmtId="0" fontId="4" fillId="0" borderId="1" xfId="0" applyFont="1" applyFill="1" applyBorder="1" applyAlignment="1">
      <alignment vertical="center" wrapText="1"/>
    </xf>
    <xf numFmtId="0" fontId="56" fillId="6" borderId="1" xfId="0" applyFont="1" applyFill="1" applyBorder="1" applyAlignment="1">
      <alignment horizontal="left" vertical="center" wrapText="1"/>
    </xf>
    <xf numFmtId="0" fontId="55" fillId="6" borderId="1" xfId="0" applyFont="1" applyFill="1" applyBorder="1" applyAlignment="1">
      <alignment vertical="center" wrapText="1"/>
    </xf>
    <xf numFmtId="0" fontId="38" fillId="6" borderId="1" xfId="0" applyFont="1" applyFill="1" applyBorder="1" applyAlignment="1">
      <alignment vertical="top" wrapText="1"/>
    </xf>
    <xf numFmtId="0" fontId="30" fillId="6" borderId="1" xfId="0" applyFont="1" applyFill="1" applyBorder="1" applyAlignment="1">
      <alignment vertical="center" wrapText="1"/>
    </xf>
    <xf numFmtId="0" fontId="31" fillId="6" borderId="1" xfId="0" applyFont="1" applyFill="1" applyBorder="1" applyAlignment="1">
      <alignment vertical="top" wrapText="1"/>
    </xf>
    <xf numFmtId="0" fontId="44" fillId="0" borderId="1" xfId="0" applyFont="1" applyFill="1" applyBorder="1" applyAlignment="1">
      <alignment vertical="top" wrapText="1"/>
    </xf>
    <xf numFmtId="3" fontId="39" fillId="0" borderId="1" xfId="0" applyNumberFormat="1" applyFont="1" applyFill="1" applyBorder="1" applyAlignment="1">
      <alignment vertical="top"/>
    </xf>
    <xf numFmtId="0" fontId="44" fillId="0" borderId="1" xfId="0" applyFont="1" applyFill="1" applyBorder="1" applyAlignment="1">
      <alignment vertical="top"/>
    </xf>
    <xf numFmtId="0" fontId="39" fillId="0" borderId="1" xfId="3" applyFont="1" applyFill="1" applyBorder="1" applyAlignment="1">
      <alignment vertical="top"/>
    </xf>
    <xf numFmtId="0" fontId="39" fillId="0" borderId="1" xfId="3" applyFont="1" applyFill="1" applyBorder="1" applyAlignment="1">
      <alignment vertical="top" wrapText="1"/>
    </xf>
    <xf numFmtId="0" fontId="30" fillId="0" borderId="1" xfId="1" applyFont="1" applyFill="1" applyBorder="1" applyAlignment="1">
      <alignment vertical="top"/>
    </xf>
    <xf numFmtId="49" fontId="39" fillId="0" borderId="1" xfId="0" applyNumberFormat="1" applyFont="1" applyBorder="1" applyAlignment="1">
      <alignment vertical="top" wrapText="1"/>
    </xf>
    <xf numFmtId="0" fontId="39" fillId="0" borderId="1" xfId="0" applyFont="1" applyBorder="1" applyAlignment="1">
      <alignment vertical="top"/>
    </xf>
    <xf numFmtId="49" fontId="39" fillId="0" borderId="1" xfId="0" applyNumberFormat="1" applyFont="1" applyFill="1" applyBorder="1" applyAlignment="1">
      <alignment vertical="top" wrapText="1"/>
    </xf>
    <xf numFmtId="0" fontId="46" fillId="0" borderId="1" xfId="4" applyFont="1" applyFill="1" applyBorder="1" applyAlignment="1">
      <alignment vertical="top"/>
    </xf>
    <xf numFmtId="0" fontId="46" fillId="0" borderId="1" xfId="4" applyFont="1" applyFill="1" applyBorder="1" applyAlignment="1">
      <alignment vertical="top" wrapText="1"/>
    </xf>
    <xf numFmtId="0" fontId="39" fillId="0" borderId="1" xfId="4" applyNumberFormat="1" applyFont="1" applyFill="1" applyBorder="1" applyAlignment="1">
      <alignment vertical="top" wrapText="1"/>
    </xf>
    <xf numFmtId="0" fontId="60" fillId="0" borderId="1" xfId="0" applyFont="1" applyFill="1" applyBorder="1" applyAlignment="1">
      <alignment vertical="center" wrapText="1"/>
    </xf>
    <xf numFmtId="0" fontId="61" fillId="0" borderId="1" xfId="0" applyFont="1" applyFill="1" applyBorder="1" applyAlignment="1">
      <alignment vertical="top"/>
    </xf>
    <xf numFmtId="0" fontId="32" fillId="0" borderId="1" xfId="0" applyFont="1" applyFill="1" applyBorder="1" applyAlignment="1">
      <alignment vertical="center" wrapText="1"/>
    </xf>
    <xf numFmtId="0" fontId="32" fillId="0" borderId="1" xfId="0" applyFont="1" applyFill="1" applyBorder="1" applyAlignment="1">
      <alignment vertical="top" wrapText="1"/>
    </xf>
    <xf numFmtId="0" fontId="45" fillId="0" borderId="1" xfId="0" applyFont="1" applyFill="1" applyBorder="1" applyAlignment="1">
      <alignment vertical="top"/>
    </xf>
    <xf numFmtId="0" fontId="45" fillId="0" borderId="20" xfId="0" applyFont="1" applyFill="1" applyBorder="1" applyAlignment="1">
      <alignment vertical="top"/>
    </xf>
    <xf numFmtId="0" fontId="46" fillId="0" borderId="1" xfId="0" applyFont="1" applyFill="1" applyBorder="1" applyAlignment="1">
      <alignment vertical="top" wrapText="1"/>
    </xf>
    <xf numFmtId="0" fontId="62" fillId="0" borderId="1" xfId="0" applyFont="1" applyFill="1" applyBorder="1" applyAlignment="1">
      <alignment vertical="top" wrapText="1"/>
    </xf>
    <xf numFmtId="0" fontId="50" fillId="0" borderId="1" xfId="0" applyFont="1" applyFill="1" applyBorder="1" applyAlignment="1">
      <alignment wrapText="1"/>
    </xf>
    <xf numFmtId="0" fontId="63" fillId="0" borderId="1" xfId="0" applyFont="1" applyFill="1" applyBorder="1" applyAlignment="1">
      <alignment vertical="top" wrapText="1"/>
    </xf>
    <xf numFmtId="0" fontId="22" fillId="0" borderId="0" xfId="0" applyFont="1"/>
    <xf numFmtId="0" fontId="3" fillId="5" borderId="1" xfId="0" applyFont="1" applyFill="1" applyBorder="1" applyAlignment="1">
      <alignment vertical="center" wrapText="1"/>
    </xf>
    <xf numFmtId="0" fontId="64" fillId="5" borderId="1" xfId="0" applyFont="1" applyFill="1" applyBorder="1" applyAlignment="1">
      <alignment vertical="center" wrapText="1"/>
    </xf>
    <xf numFmtId="0" fontId="49" fillId="5" borderId="1" xfId="0" applyFont="1" applyFill="1" applyBorder="1" applyAlignment="1">
      <alignment vertical="top" wrapText="1"/>
    </xf>
    <xf numFmtId="0" fontId="47" fillId="0" borderId="1" xfId="0" applyFont="1" applyFill="1" applyBorder="1" applyAlignment="1">
      <alignment vertical="top"/>
    </xf>
    <xf numFmtId="0" fontId="47" fillId="0" borderId="1" xfId="0" applyFont="1" applyFill="1" applyBorder="1" applyAlignment="1">
      <alignment vertical="top" wrapText="1"/>
    </xf>
    <xf numFmtId="2" fontId="39" fillId="0" borderId="1" xfId="0" applyNumberFormat="1" applyFont="1" applyFill="1" applyBorder="1" applyAlignment="1">
      <alignment vertical="top" wrapText="1"/>
    </xf>
    <xf numFmtId="2" fontId="39" fillId="0" borderId="1" xfId="0" applyNumberFormat="1" applyFont="1" applyFill="1" applyBorder="1" applyAlignment="1">
      <alignment horizontal="right" vertical="top"/>
    </xf>
    <xf numFmtId="168" fontId="39" fillId="0" borderId="1" xfId="0" applyNumberFormat="1" applyFont="1" applyFill="1" applyBorder="1" applyAlignment="1">
      <alignment vertical="top"/>
    </xf>
    <xf numFmtId="169" fontId="39" fillId="0" borderId="1" xfId="0" applyNumberFormat="1" applyFont="1" applyFill="1" applyBorder="1" applyAlignment="1">
      <alignment vertical="top"/>
    </xf>
    <xf numFmtId="2" fontId="39" fillId="0" borderId="1" xfId="0" applyNumberFormat="1" applyFont="1" applyFill="1" applyBorder="1" applyAlignment="1">
      <alignment vertical="top"/>
    </xf>
    <xf numFmtId="0" fontId="39" fillId="0" borderId="1" xfId="0" applyFont="1" applyFill="1" applyBorder="1" applyAlignment="1">
      <alignment horizontal="right" vertical="top"/>
    </xf>
    <xf numFmtId="0" fontId="6" fillId="7" borderId="1" xfId="0" applyFont="1" applyFill="1" applyBorder="1" applyAlignment="1">
      <alignment vertical="center" wrapText="1"/>
    </xf>
    <xf numFmtId="0" fontId="10" fillId="7" borderId="1" xfId="0" applyFont="1" applyFill="1" applyBorder="1" applyAlignment="1">
      <alignment vertical="center" wrapText="1"/>
    </xf>
    <xf numFmtId="0" fontId="24" fillId="7" borderId="23" xfId="0" applyFont="1" applyFill="1" applyBorder="1" applyAlignment="1" applyProtection="1">
      <alignment vertical="center" wrapText="1"/>
      <protection locked="0"/>
    </xf>
    <xf numFmtId="0" fontId="24" fillId="7" borderId="19" xfId="0" applyFont="1" applyFill="1" applyBorder="1" applyAlignment="1">
      <alignment vertical="center" wrapText="1"/>
    </xf>
    <xf numFmtId="0" fontId="24" fillId="7" borderId="1" xfId="0" applyFont="1" applyFill="1" applyBorder="1" applyAlignment="1">
      <alignment vertical="center" wrapText="1"/>
    </xf>
    <xf numFmtId="0" fontId="24" fillId="7" borderId="9" xfId="0" applyFont="1" applyFill="1" applyBorder="1" applyAlignment="1">
      <alignment vertical="center" wrapText="1"/>
    </xf>
    <xf numFmtId="0" fontId="24" fillId="7" borderId="22" xfId="0" applyFont="1" applyFill="1" applyBorder="1" applyAlignment="1">
      <alignment vertical="center" wrapText="1"/>
    </xf>
    <xf numFmtId="0" fontId="24" fillId="7" borderId="21" xfId="0" applyFont="1" applyFill="1" applyBorder="1" applyAlignment="1">
      <alignment vertical="center" wrapText="1"/>
    </xf>
    <xf numFmtId="0" fontId="24" fillId="7" borderId="2" xfId="0" applyFont="1" applyFill="1" applyBorder="1" applyAlignment="1">
      <alignment vertical="center" wrapText="1"/>
    </xf>
    <xf numFmtId="0" fontId="24" fillId="7" borderId="9" xfId="0" applyFont="1" applyFill="1" applyBorder="1" applyAlignment="1">
      <alignment vertical="top" wrapText="1"/>
    </xf>
    <xf numFmtId="0" fontId="24" fillId="7" borderId="22" xfId="0" applyFont="1" applyFill="1" applyBorder="1" applyAlignment="1">
      <alignment vertical="top" wrapText="1"/>
    </xf>
    <xf numFmtId="0" fontId="24" fillId="7" borderId="4" xfId="0" applyFont="1" applyFill="1" applyBorder="1" applyAlignment="1">
      <alignment vertical="center" wrapText="1"/>
    </xf>
    <xf numFmtId="0" fontId="24" fillId="7" borderId="21" xfId="0" applyFont="1" applyFill="1" applyBorder="1" applyAlignment="1">
      <alignment vertical="top" wrapText="1"/>
    </xf>
    <xf numFmtId="0" fontId="24" fillId="7" borderId="1" xfId="0" applyFont="1" applyFill="1" applyBorder="1" applyAlignment="1">
      <alignment vertical="top" wrapText="1"/>
    </xf>
    <xf numFmtId="0" fontId="24" fillId="7" borderId="4" xfId="0" applyFont="1" applyFill="1" applyBorder="1" applyAlignment="1">
      <alignment vertical="top" wrapText="1"/>
    </xf>
    <xf numFmtId="4" fontId="10" fillId="0" borderId="22" xfId="0" applyNumberFormat="1" applyFont="1" applyFill="1" applyBorder="1" applyAlignment="1">
      <alignment vertical="center" wrapText="1"/>
    </xf>
    <xf numFmtId="4" fontId="10" fillId="0" borderId="2" xfId="0" applyNumberFormat="1" applyFont="1" applyFill="1" applyBorder="1" applyAlignment="1">
      <alignment vertical="center" wrapText="1"/>
    </xf>
    <xf numFmtId="4" fontId="10" fillId="0" borderId="20" xfId="0" applyNumberFormat="1" applyFont="1" applyFill="1" applyBorder="1" applyAlignment="1">
      <alignment vertical="center" wrapText="1"/>
    </xf>
    <xf numFmtId="0" fontId="11" fillId="0" borderId="1" xfId="0" applyFont="1" applyBorder="1" applyAlignment="1">
      <alignment horizontal="left" vertical="top" wrapText="1"/>
    </xf>
    <xf numFmtId="164" fontId="10" fillId="0" borderId="1" xfId="0" applyNumberFormat="1" applyFont="1" applyFill="1" applyBorder="1" applyAlignment="1">
      <alignment vertical="center" wrapText="1"/>
    </xf>
    <xf numFmtId="2" fontId="11" fillId="0" borderId="1" xfId="0" applyNumberFormat="1" applyFont="1" applyFill="1" applyBorder="1" applyAlignment="1">
      <alignment vertical="center"/>
    </xf>
    <xf numFmtId="0" fontId="11" fillId="0" borderId="0" xfId="0" applyFont="1" applyFill="1" applyAlignment="1">
      <alignment horizontal="right" vertical="center" wrapText="1"/>
    </xf>
    <xf numFmtId="4" fontId="11" fillId="0" borderId="1" xfId="0" applyNumberFormat="1" applyFont="1" applyFill="1" applyBorder="1" applyAlignment="1">
      <alignment horizontal="center" vertical="center" wrapText="1"/>
    </xf>
    <xf numFmtId="0" fontId="11" fillId="0" borderId="1" xfId="0" applyFont="1" applyFill="1" applyBorder="1" applyAlignment="1">
      <alignment horizontal="right" vertical="center" wrapText="1"/>
    </xf>
    <xf numFmtId="0" fontId="10" fillId="0" borderId="1" xfId="0" applyFont="1" applyFill="1" applyBorder="1" applyAlignment="1">
      <alignment horizontal="left" vertical="top" wrapText="1"/>
    </xf>
    <xf numFmtId="2" fontId="4" fillId="0" borderId="0" xfId="0" applyNumberFormat="1" applyFont="1" applyFill="1" applyAlignment="1">
      <alignment vertical="center"/>
    </xf>
    <xf numFmtId="4" fontId="11" fillId="0" borderId="1" xfId="0" applyNumberFormat="1" applyFont="1" applyFill="1" applyBorder="1" applyAlignment="1">
      <alignment horizontal="right" vertical="center"/>
    </xf>
    <xf numFmtId="0" fontId="14" fillId="0" borderId="1" xfId="0" applyFont="1" applyFill="1" applyBorder="1" applyAlignment="1">
      <alignment horizontal="right" vertical="center" wrapText="1"/>
    </xf>
    <xf numFmtId="0" fontId="14" fillId="0" borderId="1" xfId="0" applyFont="1" applyFill="1" applyBorder="1" applyAlignment="1">
      <alignment vertical="center" wrapText="1"/>
    </xf>
    <xf numFmtId="4" fontId="14" fillId="0" borderId="1" xfId="0" applyNumberFormat="1" applyFont="1" applyFill="1" applyBorder="1" applyAlignment="1">
      <alignment horizontal="right" vertical="center" wrapText="1"/>
    </xf>
    <xf numFmtId="4" fontId="14" fillId="0" borderId="1" xfId="0" applyNumberFormat="1" applyFont="1" applyFill="1" applyBorder="1" applyAlignment="1">
      <alignment vertical="center" wrapText="1"/>
    </xf>
    <xf numFmtId="0" fontId="14" fillId="0" borderId="1" xfId="0" applyFont="1" applyFill="1" applyBorder="1" applyAlignment="1">
      <alignment vertical="top" wrapText="1"/>
    </xf>
    <xf numFmtId="164" fontId="11" fillId="0" borderId="1" xfId="0" applyNumberFormat="1" applyFont="1" applyFill="1" applyBorder="1" applyAlignment="1">
      <alignment horizontal="right" vertical="center" wrapText="1"/>
    </xf>
    <xf numFmtId="4" fontId="10" fillId="0" borderId="1" xfId="0" applyNumberFormat="1" applyFont="1" applyFill="1" applyBorder="1" applyAlignment="1">
      <alignment horizontal="right" vertical="center" wrapText="1"/>
    </xf>
    <xf numFmtId="0" fontId="1" fillId="0" borderId="0" xfId="0" applyFont="1" applyFill="1"/>
    <xf numFmtId="0" fontId="4" fillId="0" borderId="4" xfId="0" applyFont="1" applyFill="1" applyBorder="1"/>
    <xf numFmtId="0" fontId="4" fillId="0" borderId="1" xfId="0" applyFont="1" applyFill="1" applyBorder="1"/>
    <xf numFmtId="0" fontId="11" fillId="0" borderId="1" xfId="0" applyFont="1" applyFill="1" applyBorder="1" applyAlignment="1">
      <alignment vertical="top" wrapText="1"/>
    </xf>
    <xf numFmtId="0" fontId="4" fillId="0" borderId="1" xfId="0" applyFont="1" applyFill="1" applyBorder="1" applyAlignment="1"/>
    <xf numFmtId="0" fontId="31" fillId="0" borderId="0" xfId="0" applyFont="1" applyAlignment="1">
      <alignment vertical="center" wrapText="1"/>
    </xf>
    <xf numFmtId="0" fontId="0" fillId="0" borderId="0" xfId="0" applyAlignment="1">
      <alignment wrapText="1"/>
    </xf>
    <xf numFmtId="4" fontId="0" fillId="0" borderId="0" xfId="0" applyNumberFormat="1" applyFill="1" applyAlignment="1">
      <alignment horizontal="center" vertical="top" wrapText="1"/>
    </xf>
    <xf numFmtId="0" fontId="6" fillId="0" borderId="9" xfId="0" applyFont="1" applyBorder="1" applyAlignment="1">
      <alignment horizontal="center" vertical="center" wrapText="1"/>
    </xf>
    <xf numFmtId="0" fontId="0" fillId="0" borderId="13" xfId="0" applyBorder="1" applyAlignment="1">
      <alignment horizontal="center" vertical="center" wrapText="1"/>
    </xf>
    <xf numFmtId="0" fontId="0" fillId="0" borderId="10" xfId="0" applyBorder="1" applyAlignment="1">
      <alignment horizontal="center" vertical="center" wrapText="1"/>
    </xf>
    <xf numFmtId="0" fontId="37"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37" fillId="0" borderId="5" xfId="0" applyFont="1" applyBorder="1" applyAlignment="1">
      <alignment horizontal="center" vertical="center"/>
    </xf>
    <xf numFmtId="0" fontId="0" fillId="0" borderId="5" xfId="0" applyFont="1" applyBorder="1" applyAlignment="1">
      <alignment horizontal="center" vertical="center"/>
    </xf>
    <xf numFmtId="0" fontId="0" fillId="0" borderId="0" xfId="0" applyFill="1" applyAlignment="1">
      <alignment horizontal="center" wrapText="1"/>
    </xf>
    <xf numFmtId="0" fontId="1" fillId="0" borderId="0" xfId="0" applyFont="1" applyBorder="1" applyAlignment="1">
      <alignment vertical="center" wrapText="1"/>
    </xf>
    <xf numFmtId="0" fontId="0" fillId="0" borderId="0" xfId="0" applyBorder="1" applyAlignment="1">
      <alignment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49"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xf numFmtId="0" fontId="30" fillId="5" borderId="2" xfId="0" applyFont="1" applyFill="1" applyBorder="1" applyAlignment="1">
      <alignment horizontal="center" vertical="center" wrapText="1"/>
    </xf>
    <xf numFmtId="0" fontId="30" fillId="5" borderId="4" xfId="0" applyFont="1" applyFill="1" applyBorder="1" applyAlignment="1">
      <alignment horizontal="center" vertical="center" wrapText="1"/>
    </xf>
    <xf numFmtId="0" fontId="39" fillId="0" borderId="2" xfId="0" applyFont="1" applyFill="1" applyBorder="1" applyAlignment="1">
      <alignment horizontal="center" vertical="top" wrapText="1"/>
    </xf>
    <xf numFmtId="0" fontId="39" fillId="0" borderId="4" xfId="0" applyFont="1" applyFill="1" applyBorder="1" applyAlignment="1">
      <alignment horizontal="center" vertical="top" wrapText="1"/>
    </xf>
    <xf numFmtId="0" fontId="6" fillId="0" borderId="5" xfId="1" applyFont="1" applyFill="1" applyBorder="1" applyAlignment="1">
      <alignment horizontal="center" vertical="center" wrapText="1"/>
    </xf>
    <xf numFmtId="0" fontId="8" fillId="0" borderId="6" xfId="0" applyFont="1" applyBorder="1" applyAlignment="1">
      <alignment horizontal="center" vertical="center" wrapText="1"/>
    </xf>
    <xf numFmtId="0" fontId="6" fillId="0" borderId="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8" fillId="0" borderId="3"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7" xfId="1"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 xfId="1" applyFont="1" applyFill="1" applyBorder="1" applyAlignment="1">
      <alignment horizontal="center" vertical="center" wrapText="1"/>
    </xf>
    <xf numFmtId="0" fontId="6" fillId="0" borderId="6" xfId="0" applyFont="1" applyBorder="1" applyAlignment="1">
      <alignment horizontal="center" vertical="center" wrapText="1"/>
    </xf>
    <xf numFmtId="0" fontId="10" fillId="0" borderId="13" xfId="0" applyFont="1" applyBorder="1" applyAlignment="1"/>
    <xf numFmtId="0" fontId="10" fillId="0" borderId="10" xfId="0" applyFont="1" applyBorder="1" applyAlignment="1"/>
    <xf numFmtId="0" fontId="10" fillId="0" borderId="7" xfId="0" applyFont="1" applyBorder="1" applyAlignment="1">
      <alignment horizontal="center" vertical="center" wrapText="1"/>
    </xf>
    <xf numFmtId="0" fontId="10" fillId="0" borderId="14" xfId="0" applyFont="1" applyBorder="1" applyAlignment="1">
      <alignment horizontal="center" vertical="center" wrapText="1"/>
    </xf>
    <xf numFmtId="0" fontId="4" fillId="0" borderId="11" xfId="0" applyFont="1" applyBorder="1" applyAlignment="1"/>
    <xf numFmtId="0" fontId="4" fillId="0" borderId="8" xfId="0" applyFont="1" applyBorder="1" applyAlignment="1"/>
    <xf numFmtId="0" fontId="4" fillId="0" borderId="9" xfId="0" applyFont="1" applyBorder="1" applyAlignment="1"/>
    <xf numFmtId="0" fontId="0" fillId="0" borderId="10" xfId="0" applyBorder="1" applyAlignment="1"/>
    <xf numFmtId="0" fontId="1" fillId="0" borderId="0" xfId="0" applyFont="1" applyBorder="1" applyAlignment="1">
      <alignment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0" fillId="0" borderId="3" xfId="0" applyBorder="1" applyAlignment="1">
      <alignment horizontal="center" vertical="center" wrapText="1"/>
    </xf>
  </cellXfs>
  <cellStyles count="9">
    <cellStyle name="Excel Built-in Normal" xfId="4"/>
    <cellStyle name="Hipersaitas" xfId="8" builtinId="8"/>
    <cellStyle name="Įprastas" xfId="0" builtinId="0"/>
    <cellStyle name="Įprastas 2" xfId="1"/>
    <cellStyle name="Įprastas 3 2" xfId="7"/>
    <cellStyle name="Normal 2" xfId="3"/>
    <cellStyle name="Normal 3" xfId="2"/>
    <cellStyle name="Procentai" xfId="6" builtinId="5"/>
    <cellStyle name="Valiuta" xfId="5" builtinId="4"/>
  </cellStyles>
  <dxfs count="0"/>
  <tableStyles count="0" defaultTableStyle="TableStyleMedium2" defaultPivotStyle="PivotStyleLight16"/>
  <colors>
    <mruColors>
      <color rgb="FFFF9F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lietuvosregionai.lt/upload/Lietuvos%20regionai/Panevezio%20apskritis/Posedziai/2019-09-03/3%20priedas_19%202019-09-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entelė"/>
      <sheetName val="2 lentelė"/>
      <sheetName val="5 lentelė"/>
      <sheetName val="3 lentelė"/>
    </sheetNames>
    <sheetDataSet>
      <sheetData sheetId="0">
        <row r="138">
          <cell r="D138" t="str">
            <v>Projektas RPT 2019-09-03 sprendimu Nr. 51/4S-19 išbrauktas</v>
          </cell>
        </row>
      </sheetData>
      <sheetData sheetId="1"/>
      <sheetData sheetId="2"/>
      <sheetData sheetId="3"/>
    </sheetDataSet>
  </externalBook>
</externalLink>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W223"/>
  <sheetViews>
    <sheetView topLeftCell="A7" zoomScale="85" zoomScaleNormal="85" workbookViewId="0">
      <pane xSplit="7" ySplit="3" topLeftCell="H87" activePane="bottomRight" state="frozen"/>
      <selection activeCell="A7" sqref="A7"/>
      <selection pane="topRight" activeCell="H7" sqref="H7"/>
      <selection pane="bottomLeft" activeCell="A10" sqref="A10"/>
      <selection pane="bottomRight" activeCell="E104" sqref="E104"/>
    </sheetView>
  </sheetViews>
  <sheetFormatPr defaultRowHeight="15" x14ac:dyDescent="0.25"/>
  <cols>
    <col min="1" max="1" width="1.28515625" style="1" customWidth="1"/>
    <col min="2" max="2" width="10.28515625" style="1" customWidth="1"/>
    <col min="3" max="3" width="17.42578125" style="1" customWidth="1"/>
    <col min="4" max="4" width="21.28515625" style="181" customWidth="1"/>
    <col min="5" max="5" width="14.42578125" style="181" customWidth="1"/>
    <col min="6" max="6" width="14.85546875" style="181" customWidth="1"/>
    <col min="7" max="7" width="15.7109375" style="181" customWidth="1"/>
    <col min="8" max="8" width="20.5703125" style="181" customWidth="1"/>
    <col min="9" max="9" width="7.5703125" style="181" customWidth="1"/>
    <col min="10" max="10" width="8.28515625" style="181" customWidth="1"/>
    <col min="11" max="11" width="7.85546875" style="181" customWidth="1"/>
    <col min="12" max="12" width="7.42578125" style="181" customWidth="1"/>
    <col min="13" max="13" width="6.42578125" style="181" customWidth="1"/>
    <col min="14" max="15" width="9.140625" style="181"/>
    <col min="16" max="16" width="17.42578125" style="181" customWidth="1"/>
    <col min="17" max="17" width="14.5703125" style="181" customWidth="1"/>
    <col min="18" max="18" width="13.42578125" style="181" customWidth="1"/>
    <col min="19" max="19" width="13.85546875" style="181" customWidth="1"/>
    <col min="20" max="20" width="13.7109375" style="1" customWidth="1"/>
    <col min="21" max="21" width="17" style="182" customWidth="1"/>
    <col min="22" max="22" width="30" style="1" customWidth="1"/>
    <col min="23" max="23" width="10" style="1" bestFit="1" customWidth="1"/>
    <col min="24" max="16384" width="9.140625" style="1"/>
  </cols>
  <sheetData>
    <row r="2" spans="2:22" ht="15.75" x14ac:dyDescent="0.25">
      <c r="B2" s="183" t="s">
        <v>1229</v>
      </c>
      <c r="C2" s="8"/>
      <c r="D2" s="8"/>
      <c r="E2" s="8"/>
      <c r="F2" s="8"/>
      <c r="G2" s="8"/>
      <c r="H2" s="8"/>
      <c r="J2" s="184"/>
      <c r="K2" s="184"/>
      <c r="L2" s="184"/>
      <c r="N2" s="184"/>
      <c r="O2" s="184"/>
      <c r="P2" s="185" t="s">
        <v>1230</v>
      </c>
      <c r="Q2" s="184"/>
      <c r="R2" s="184"/>
      <c r="S2" s="184"/>
    </row>
    <row r="3" spans="2:22" x14ac:dyDescent="0.25">
      <c r="B3" s="8"/>
      <c r="C3" s="8"/>
      <c r="D3" s="8"/>
      <c r="E3" s="8"/>
      <c r="F3" s="8"/>
      <c r="G3" s="8"/>
      <c r="H3" s="8"/>
      <c r="J3" s="186"/>
      <c r="K3" s="186"/>
      <c r="L3" s="186"/>
      <c r="N3" s="186"/>
      <c r="O3" s="186"/>
      <c r="P3" s="187" t="s">
        <v>7</v>
      </c>
      <c r="Q3" s="186"/>
      <c r="R3" s="186"/>
      <c r="S3" s="186"/>
    </row>
    <row r="4" spans="2:22" x14ac:dyDescent="0.25">
      <c r="B4" s="8"/>
      <c r="C4" s="8"/>
      <c r="D4" s="8"/>
      <c r="E4" s="8"/>
      <c r="F4" s="8"/>
      <c r="G4" s="65"/>
      <c r="H4" s="188"/>
      <c r="J4" s="189"/>
      <c r="K4" s="186"/>
      <c r="L4" s="186"/>
      <c r="N4" s="186"/>
      <c r="O4" s="186"/>
      <c r="P4" s="187" t="s">
        <v>1231</v>
      </c>
      <c r="Q4" s="186"/>
      <c r="R4" s="186"/>
      <c r="S4" s="186"/>
    </row>
    <row r="5" spans="2:22" ht="15.75" x14ac:dyDescent="0.25">
      <c r="B5" s="56" t="s">
        <v>1232</v>
      </c>
      <c r="C5" s="8"/>
      <c r="D5" s="8"/>
      <c r="E5" s="8"/>
      <c r="F5" s="8"/>
      <c r="G5" s="65"/>
      <c r="H5" s="190"/>
      <c r="J5" s="186"/>
      <c r="K5" s="186"/>
      <c r="L5" s="186"/>
      <c r="N5" s="186"/>
      <c r="O5" s="186"/>
      <c r="P5" s="186"/>
      <c r="Q5" s="186"/>
      <c r="R5" s="186"/>
      <c r="S5" s="186"/>
    </row>
    <row r="6" spans="2:22" ht="15.75" x14ac:dyDescent="0.25">
      <c r="B6" s="11" t="s">
        <v>1233</v>
      </c>
      <c r="C6" s="8"/>
      <c r="D6" s="8"/>
      <c r="E6" s="8"/>
      <c r="F6" s="8"/>
      <c r="G6" s="8"/>
      <c r="H6" s="8"/>
      <c r="I6" s="8"/>
      <c r="J6" s="8"/>
      <c r="K6" s="8"/>
      <c r="L6" s="8"/>
      <c r="M6" s="8"/>
      <c r="N6" s="8"/>
      <c r="O6" s="8"/>
    </row>
    <row r="7" spans="2:22" ht="29.25" customHeight="1" thickBot="1" x14ac:dyDescent="0.3">
      <c r="B7" s="523" t="s">
        <v>1234</v>
      </c>
      <c r="C7" s="524"/>
      <c r="D7" s="524"/>
      <c r="E7" s="524"/>
      <c r="F7" s="524"/>
      <c r="G7" s="524"/>
      <c r="H7" s="524"/>
      <c r="I7" s="524"/>
      <c r="J7" s="524"/>
      <c r="K7" s="524"/>
      <c r="L7" s="524"/>
      <c r="M7" s="525"/>
      <c r="N7" s="526" t="s">
        <v>1235</v>
      </c>
      <c r="O7" s="527"/>
      <c r="P7" s="528" t="s">
        <v>1236</v>
      </c>
      <c r="Q7" s="529"/>
      <c r="R7" s="529"/>
      <c r="S7" s="529"/>
    </row>
    <row r="8" spans="2:22" ht="104.25" customHeight="1" x14ac:dyDescent="0.25">
      <c r="B8" s="98" t="s">
        <v>1237</v>
      </c>
      <c r="C8" s="99" t="s">
        <v>382</v>
      </c>
      <c r="D8" s="191" t="s">
        <v>383</v>
      </c>
      <c r="E8" s="191" t="s">
        <v>384</v>
      </c>
      <c r="F8" s="191" t="s">
        <v>1238</v>
      </c>
      <c r="G8" s="191" t="s">
        <v>1239</v>
      </c>
      <c r="H8" s="191" t="s">
        <v>1240</v>
      </c>
      <c r="I8" s="191" t="s">
        <v>1241</v>
      </c>
      <c r="J8" s="191" t="s">
        <v>1242</v>
      </c>
      <c r="K8" s="191" t="s">
        <v>615</v>
      </c>
      <c r="L8" s="191" t="s">
        <v>1243</v>
      </c>
      <c r="M8" s="191" t="s">
        <v>1244</v>
      </c>
      <c r="N8" s="191" t="s">
        <v>1245</v>
      </c>
      <c r="O8" s="191" t="s">
        <v>1246</v>
      </c>
      <c r="P8" s="191" t="s">
        <v>24</v>
      </c>
      <c r="Q8" s="192" t="s">
        <v>1247</v>
      </c>
      <c r="R8" s="192" t="s">
        <v>392</v>
      </c>
      <c r="S8" s="193" t="s">
        <v>393</v>
      </c>
    </row>
    <row r="9" spans="2:22" ht="13.5" customHeight="1" x14ac:dyDescent="0.25">
      <c r="B9" s="194">
        <v>1</v>
      </c>
      <c r="C9" s="195">
        <v>2</v>
      </c>
      <c r="D9" s="196">
        <v>3</v>
      </c>
      <c r="E9" s="196">
        <v>4</v>
      </c>
      <c r="F9" s="196">
        <v>5</v>
      </c>
      <c r="G9" s="196">
        <v>6</v>
      </c>
      <c r="H9" s="196">
        <v>7</v>
      </c>
      <c r="I9" s="196">
        <v>8</v>
      </c>
      <c r="J9" s="196">
        <v>9</v>
      </c>
      <c r="K9" s="196">
        <v>10</v>
      </c>
      <c r="L9" s="196">
        <v>11</v>
      </c>
      <c r="M9" s="196">
        <v>12</v>
      </c>
      <c r="N9" s="196">
        <v>13</v>
      </c>
      <c r="O9" s="196">
        <v>14</v>
      </c>
      <c r="P9" s="196">
        <v>15</v>
      </c>
      <c r="Q9" s="196">
        <v>16</v>
      </c>
      <c r="R9" s="196">
        <v>17</v>
      </c>
      <c r="S9" s="197">
        <v>18</v>
      </c>
    </row>
    <row r="10" spans="2:22" ht="42.75" x14ac:dyDescent="0.25">
      <c r="B10" s="198" t="s">
        <v>11</v>
      </c>
      <c r="C10" s="199"/>
      <c r="D10" s="200" t="s">
        <v>37</v>
      </c>
      <c r="E10" s="201"/>
      <c r="F10" s="201"/>
      <c r="G10" s="201"/>
      <c r="H10" s="201"/>
      <c r="I10" s="201"/>
      <c r="J10" s="201"/>
      <c r="K10" s="201"/>
      <c r="L10" s="201"/>
      <c r="M10" s="201"/>
      <c r="N10" s="202"/>
      <c r="O10" s="202"/>
      <c r="P10" s="202"/>
      <c r="Q10" s="202"/>
      <c r="R10" s="202"/>
      <c r="S10" s="203"/>
    </row>
    <row r="11" spans="2:22" ht="71.25" x14ac:dyDescent="0.25">
      <c r="B11" s="198" t="s">
        <v>12</v>
      </c>
      <c r="C11" s="199"/>
      <c r="D11" s="200" t="s">
        <v>36</v>
      </c>
      <c r="E11" s="201"/>
      <c r="F11" s="201"/>
      <c r="G11" s="201"/>
      <c r="H11" s="201"/>
      <c r="I11" s="201"/>
      <c r="J11" s="201"/>
      <c r="K11" s="201"/>
      <c r="L11" s="201"/>
      <c r="M11" s="201"/>
      <c r="N11" s="202"/>
      <c r="O11" s="202"/>
      <c r="P11" s="202"/>
      <c r="Q11" s="202"/>
      <c r="R11" s="202"/>
      <c r="S11" s="203"/>
      <c r="U11" s="204"/>
      <c r="V11" s="205"/>
    </row>
    <row r="12" spans="2:22" ht="42.75" x14ac:dyDescent="0.25">
      <c r="B12" s="198" t="s">
        <v>13</v>
      </c>
      <c r="C12" s="199"/>
      <c r="D12" s="200" t="s">
        <v>42</v>
      </c>
      <c r="E12" s="201"/>
      <c r="F12" s="201"/>
      <c r="G12" s="201"/>
      <c r="H12" s="201"/>
      <c r="I12" s="201"/>
      <c r="J12" s="201"/>
      <c r="K12" s="201"/>
      <c r="L12" s="201"/>
      <c r="M12" s="201"/>
      <c r="N12" s="202"/>
      <c r="O12" s="202"/>
      <c r="P12" s="202"/>
      <c r="Q12" s="202"/>
      <c r="R12" s="202"/>
      <c r="S12" s="203"/>
      <c r="U12" s="206"/>
      <c r="V12" s="205"/>
    </row>
    <row r="13" spans="2:22" ht="71.25" x14ac:dyDescent="0.25">
      <c r="B13" s="207" t="s">
        <v>14</v>
      </c>
      <c r="C13" s="208"/>
      <c r="D13" s="209" t="s">
        <v>47</v>
      </c>
      <c r="E13" s="210"/>
      <c r="F13" s="210"/>
      <c r="G13" s="210"/>
      <c r="H13" s="210"/>
      <c r="I13" s="210"/>
      <c r="J13" s="210"/>
      <c r="K13" s="210"/>
      <c r="L13" s="210"/>
      <c r="M13" s="210"/>
      <c r="N13" s="211"/>
      <c r="O13" s="211"/>
      <c r="P13" s="212">
        <f>SUM(P14:P15)</f>
        <v>964772.97</v>
      </c>
      <c r="Q13" s="212">
        <f>SUM(Q14:Q15)</f>
        <v>820057</v>
      </c>
      <c r="R13" s="212">
        <f>SUM(R14:R15)</f>
        <v>0</v>
      </c>
      <c r="S13" s="213">
        <f>SUM(S14:S15)</f>
        <v>144715.97</v>
      </c>
      <c r="U13" s="206"/>
      <c r="V13" s="205"/>
    </row>
    <row r="14" spans="2:22" ht="90" x14ac:dyDescent="0.25">
      <c r="B14" s="214" t="s">
        <v>395</v>
      </c>
      <c r="C14" s="41" t="s">
        <v>396</v>
      </c>
      <c r="D14" s="215" t="s">
        <v>397</v>
      </c>
      <c r="E14" s="216" t="s">
        <v>398</v>
      </c>
      <c r="F14" s="215" t="s">
        <v>1248</v>
      </c>
      <c r="G14" s="216" t="s">
        <v>1249</v>
      </c>
      <c r="H14" s="217" t="s">
        <v>1250</v>
      </c>
      <c r="I14" s="217" t="s">
        <v>1251</v>
      </c>
      <c r="J14" s="218"/>
      <c r="K14" s="218"/>
      <c r="L14" s="218"/>
      <c r="M14" s="218"/>
      <c r="N14" s="218">
        <v>2018</v>
      </c>
      <c r="O14" s="218">
        <v>2021</v>
      </c>
      <c r="P14" s="219">
        <v>779212.9</v>
      </c>
      <c r="Q14" s="219">
        <v>662330.94999999995</v>
      </c>
      <c r="R14" s="219">
        <v>0</v>
      </c>
      <c r="S14" s="220">
        <v>116881.95</v>
      </c>
      <c r="U14" s="221"/>
      <c r="V14" s="222"/>
    </row>
    <row r="15" spans="2:22" ht="60" x14ac:dyDescent="0.25">
      <c r="B15" s="214" t="s">
        <v>400</v>
      </c>
      <c r="C15" s="41" t="s">
        <v>401</v>
      </c>
      <c r="D15" s="215" t="s">
        <v>402</v>
      </c>
      <c r="E15" s="216" t="s">
        <v>403</v>
      </c>
      <c r="F15" s="215" t="s">
        <v>1248</v>
      </c>
      <c r="G15" s="216" t="s">
        <v>403</v>
      </c>
      <c r="H15" s="217" t="s">
        <v>1250</v>
      </c>
      <c r="I15" s="217" t="s">
        <v>1251</v>
      </c>
      <c r="J15" s="218"/>
      <c r="K15" s="218"/>
      <c r="L15" s="218"/>
      <c r="M15" s="218"/>
      <c r="N15" s="218">
        <v>2018</v>
      </c>
      <c r="O15" s="218">
        <v>2020</v>
      </c>
      <c r="P15" s="219">
        <v>185560.07</v>
      </c>
      <c r="Q15" s="219">
        <v>157726.04999999999</v>
      </c>
      <c r="R15" s="219">
        <v>0</v>
      </c>
      <c r="S15" s="220">
        <v>27834.02</v>
      </c>
      <c r="U15" s="223"/>
    </row>
    <row r="16" spans="2:22" ht="128.25" x14ac:dyDescent="0.25">
      <c r="B16" s="198" t="s">
        <v>55</v>
      </c>
      <c r="C16" s="199"/>
      <c r="D16" s="200" t="s">
        <v>56</v>
      </c>
      <c r="E16" s="201"/>
      <c r="F16" s="201"/>
      <c r="G16" s="201"/>
      <c r="H16" s="201"/>
      <c r="I16" s="201"/>
      <c r="J16" s="201"/>
      <c r="K16" s="201"/>
      <c r="L16" s="201"/>
      <c r="M16" s="201"/>
      <c r="N16" s="202"/>
      <c r="O16" s="202"/>
      <c r="P16" s="202"/>
      <c r="Q16" s="202"/>
      <c r="R16" s="202"/>
      <c r="S16" s="203"/>
      <c r="U16" s="223"/>
    </row>
    <row r="17" spans="2:22" ht="71.25" x14ac:dyDescent="0.25">
      <c r="B17" s="207" t="s">
        <v>1252</v>
      </c>
      <c r="C17" s="208"/>
      <c r="D17" s="209" t="s">
        <v>58</v>
      </c>
      <c r="E17" s="210"/>
      <c r="F17" s="210"/>
      <c r="G17" s="210"/>
      <c r="H17" s="210"/>
      <c r="I17" s="210"/>
      <c r="J17" s="210"/>
      <c r="K17" s="210"/>
      <c r="L17" s="210"/>
      <c r="M17" s="210"/>
      <c r="N17" s="211"/>
      <c r="O17" s="211"/>
      <c r="P17" s="212">
        <f>SUM(P18:P24)</f>
        <v>1795749.21</v>
      </c>
      <c r="Q17" s="212">
        <f>SUM(Q18:Q24)</f>
        <v>1498321.97</v>
      </c>
      <c r="R17" s="212">
        <f>SUM(R18:R24)</f>
        <v>132204.84</v>
      </c>
      <c r="S17" s="213">
        <f>SUM(S18:S24)</f>
        <v>165222.39999999999</v>
      </c>
      <c r="T17" s="205"/>
      <c r="U17" s="221"/>
      <c r="V17" s="205"/>
    </row>
    <row r="18" spans="2:22" ht="90" x14ac:dyDescent="0.25">
      <c r="B18" s="224" t="s">
        <v>405</v>
      </c>
      <c r="C18" s="41" t="s">
        <v>406</v>
      </c>
      <c r="D18" s="215" t="s">
        <v>407</v>
      </c>
      <c r="E18" s="215" t="s">
        <v>408</v>
      </c>
      <c r="F18" s="215" t="s">
        <v>1253</v>
      </c>
      <c r="G18" s="215" t="s">
        <v>1254</v>
      </c>
      <c r="H18" s="217" t="s">
        <v>1255</v>
      </c>
      <c r="I18" s="217" t="s">
        <v>1251</v>
      </c>
      <c r="J18" s="217"/>
      <c r="K18" s="218"/>
      <c r="L18" s="218"/>
      <c r="M18" s="218"/>
      <c r="N18" s="218">
        <v>2018</v>
      </c>
      <c r="O18" s="225">
        <v>2021</v>
      </c>
      <c r="P18" s="219">
        <v>172058.99</v>
      </c>
      <c r="Q18" s="219">
        <v>146250.14000000001</v>
      </c>
      <c r="R18" s="219">
        <v>12904.42</v>
      </c>
      <c r="S18" s="220">
        <v>12904.43</v>
      </c>
      <c r="T18" s="205"/>
      <c r="U18" s="221"/>
      <c r="V18" s="204"/>
    </row>
    <row r="19" spans="2:22" ht="60" x14ac:dyDescent="0.25">
      <c r="B19" s="224" t="s">
        <v>409</v>
      </c>
      <c r="C19" s="41" t="s">
        <v>410</v>
      </c>
      <c r="D19" s="216" t="s">
        <v>411</v>
      </c>
      <c r="E19" s="216" t="s">
        <v>412</v>
      </c>
      <c r="F19" s="216" t="s">
        <v>1253</v>
      </c>
      <c r="G19" s="216" t="s">
        <v>1256</v>
      </c>
      <c r="H19" s="226" t="s">
        <v>1255</v>
      </c>
      <c r="I19" s="226" t="s">
        <v>1251</v>
      </c>
      <c r="J19" s="226"/>
      <c r="K19" s="218"/>
      <c r="L19" s="218"/>
      <c r="M19" s="218"/>
      <c r="N19" s="225">
        <v>2018</v>
      </c>
      <c r="O19" s="225">
        <v>2020</v>
      </c>
      <c r="P19" s="227">
        <v>130520.04</v>
      </c>
      <c r="Q19" s="228">
        <v>87678</v>
      </c>
      <c r="R19" s="227">
        <v>7736.29</v>
      </c>
      <c r="S19" s="229">
        <v>35105.75</v>
      </c>
      <c r="U19" s="221"/>
      <c r="V19" s="204"/>
    </row>
    <row r="20" spans="2:22" ht="75" x14ac:dyDescent="0.25">
      <c r="B20" s="224" t="s">
        <v>414</v>
      </c>
      <c r="C20" s="41" t="s">
        <v>415</v>
      </c>
      <c r="D20" s="216" t="s">
        <v>416</v>
      </c>
      <c r="E20" s="216" t="s">
        <v>398</v>
      </c>
      <c r="F20" s="216" t="s">
        <v>1253</v>
      </c>
      <c r="G20" s="216" t="s">
        <v>1257</v>
      </c>
      <c r="H20" s="226" t="s">
        <v>1255</v>
      </c>
      <c r="I20" s="226" t="s">
        <v>1251</v>
      </c>
      <c r="J20" s="226" t="s">
        <v>417</v>
      </c>
      <c r="K20" s="218"/>
      <c r="L20" s="218"/>
      <c r="M20" s="218"/>
      <c r="N20" s="225">
        <v>2018</v>
      </c>
      <c r="O20" s="225">
        <v>2020</v>
      </c>
      <c r="P20" s="227">
        <v>235487</v>
      </c>
      <c r="Q20" s="228">
        <v>200163.95</v>
      </c>
      <c r="R20" s="227">
        <v>17661.52</v>
      </c>
      <c r="S20" s="229">
        <v>17661.53</v>
      </c>
      <c r="U20" s="230"/>
      <c r="V20" s="205"/>
    </row>
    <row r="21" spans="2:22" ht="60" x14ac:dyDescent="0.25">
      <c r="B21" s="224" t="s">
        <v>418</v>
      </c>
      <c r="C21" s="41" t="s">
        <v>419</v>
      </c>
      <c r="D21" s="216" t="s">
        <v>420</v>
      </c>
      <c r="E21" s="216" t="s">
        <v>398</v>
      </c>
      <c r="F21" s="216" t="s">
        <v>1253</v>
      </c>
      <c r="G21" s="216" t="s">
        <v>1257</v>
      </c>
      <c r="H21" s="226" t="s">
        <v>1255</v>
      </c>
      <c r="I21" s="226" t="s">
        <v>1251</v>
      </c>
      <c r="J21" s="226" t="s">
        <v>417</v>
      </c>
      <c r="K21" s="218"/>
      <c r="L21" s="218"/>
      <c r="M21" s="218"/>
      <c r="N21" s="225">
        <v>2018</v>
      </c>
      <c r="O21" s="225">
        <v>2021</v>
      </c>
      <c r="P21" s="227">
        <v>534491.16</v>
      </c>
      <c r="Q21" s="228">
        <v>454317.48</v>
      </c>
      <c r="R21" s="227">
        <v>40086.83</v>
      </c>
      <c r="S21" s="229">
        <v>40086.85</v>
      </c>
      <c r="U21" s="221"/>
      <c r="V21" s="204"/>
    </row>
    <row r="22" spans="2:22" ht="75" x14ac:dyDescent="0.25">
      <c r="B22" s="224" t="s">
        <v>421</v>
      </c>
      <c r="C22" s="41" t="s">
        <v>422</v>
      </c>
      <c r="D22" s="231" t="s">
        <v>423</v>
      </c>
      <c r="E22" s="216" t="s">
        <v>424</v>
      </c>
      <c r="F22" s="216" t="s">
        <v>1253</v>
      </c>
      <c r="G22" s="216" t="s">
        <v>1258</v>
      </c>
      <c r="H22" s="232" t="s">
        <v>1255</v>
      </c>
      <c r="I22" s="226" t="s">
        <v>1251</v>
      </c>
      <c r="J22" s="226"/>
      <c r="K22" s="218"/>
      <c r="L22" s="218"/>
      <c r="M22" s="218"/>
      <c r="N22" s="233">
        <v>2018</v>
      </c>
      <c r="O22" s="233">
        <v>2020</v>
      </c>
      <c r="P22" s="234">
        <v>288945.53000000003</v>
      </c>
      <c r="Q22" s="235">
        <v>245603.7</v>
      </c>
      <c r="R22" s="234">
        <v>21670.91</v>
      </c>
      <c r="S22" s="236">
        <v>21670.92</v>
      </c>
      <c r="T22" s="205"/>
      <c r="U22" s="221"/>
      <c r="V22" s="204"/>
    </row>
    <row r="23" spans="2:22" ht="45" x14ac:dyDescent="0.25">
      <c r="B23" s="224" t="s">
        <v>425</v>
      </c>
      <c r="C23" s="41" t="s">
        <v>426</v>
      </c>
      <c r="D23" s="216" t="s">
        <v>427</v>
      </c>
      <c r="E23" s="216" t="s">
        <v>403</v>
      </c>
      <c r="F23" s="216" t="s">
        <v>1253</v>
      </c>
      <c r="G23" s="216" t="s">
        <v>1259</v>
      </c>
      <c r="H23" s="226" t="s">
        <v>1260</v>
      </c>
      <c r="I23" s="226" t="s">
        <v>1251</v>
      </c>
      <c r="J23" s="226"/>
      <c r="K23" s="218"/>
      <c r="L23" s="218"/>
      <c r="M23" s="218"/>
      <c r="N23" s="233">
        <v>2018</v>
      </c>
      <c r="O23" s="233">
        <v>2020</v>
      </c>
      <c r="P23" s="234">
        <v>188998.48</v>
      </c>
      <c r="Q23" s="235">
        <v>160648.70000000001</v>
      </c>
      <c r="R23" s="234">
        <v>14174.88</v>
      </c>
      <c r="S23" s="236">
        <v>14174.9</v>
      </c>
      <c r="T23" s="237"/>
      <c r="U23" s="221"/>
      <c r="V23" s="204"/>
    </row>
    <row r="24" spans="2:22" ht="75" x14ac:dyDescent="0.25">
      <c r="B24" s="224" t="s">
        <v>428</v>
      </c>
      <c r="C24" s="41" t="s">
        <v>429</v>
      </c>
      <c r="D24" s="216" t="s">
        <v>430</v>
      </c>
      <c r="E24" s="216" t="s">
        <v>431</v>
      </c>
      <c r="F24" s="216" t="s">
        <v>1253</v>
      </c>
      <c r="G24" s="216" t="s">
        <v>1261</v>
      </c>
      <c r="H24" s="226" t="s">
        <v>1255</v>
      </c>
      <c r="I24" s="226" t="s">
        <v>1251</v>
      </c>
      <c r="J24" s="226"/>
      <c r="K24" s="218"/>
      <c r="L24" s="218"/>
      <c r="M24" s="218"/>
      <c r="N24" s="233">
        <v>2018</v>
      </c>
      <c r="O24" s="233">
        <v>2020</v>
      </c>
      <c r="P24" s="234">
        <v>245248.01</v>
      </c>
      <c r="Q24" s="235">
        <v>203660</v>
      </c>
      <c r="R24" s="234">
        <v>17969.990000000002</v>
      </c>
      <c r="S24" s="236">
        <v>23618.02</v>
      </c>
      <c r="T24" s="205"/>
      <c r="U24" s="221"/>
      <c r="V24" s="204"/>
    </row>
    <row r="25" spans="2:22" ht="76.5" customHeight="1" x14ac:dyDescent="0.25">
      <c r="B25" s="207" t="s">
        <v>1262</v>
      </c>
      <c r="C25" s="208"/>
      <c r="D25" s="209" t="s">
        <v>65</v>
      </c>
      <c r="E25" s="210"/>
      <c r="F25" s="210"/>
      <c r="G25" s="210"/>
      <c r="H25" s="210"/>
      <c r="I25" s="210"/>
      <c r="J25" s="210"/>
      <c r="K25" s="210"/>
      <c r="L25" s="210"/>
      <c r="M25" s="210"/>
      <c r="N25" s="211"/>
      <c r="O25" s="211"/>
      <c r="P25" s="212">
        <f>SUM(P26:P31)</f>
        <v>1736421.7700000003</v>
      </c>
      <c r="Q25" s="212">
        <f>SUM(Q26:Q31)</f>
        <v>1475958.3399999999</v>
      </c>
      <c r="R25" s="212">
        <f>SUM(R26:R31)</f>
        <v>130231.18000000001</v>
      </c>
      <c r="S25" s="213">
        <f>SUM(S26:S31)</f>
        <v>130232.25</v>
      </c>
      <c r="U25" s="223"/>
    </row>
    <row r="26" spans="2:22" ht="60" x14ac:dyDescent="0.25">
      <c r="B26" s="224" t="s">
        <v>433</v>
      </c>
      <c r="C26" s="41" t="s">
        <v>434</v>
      </c>
      <c r="D26" s="231" t="s">
        <v>435</v>
      </c>
      <c r="E26" s="216" t="s">
        <v>408</v>
      </c>
      <c r="F26" s="216" t="s">
        <v>1253</v>
      </c>
      <c r="G26" s="216" t="s">
        <v>1254</v>
      </c>
      <c r="H26" s="232" t="s">
        <v>1263</v>
      </c>
      <c r="I26" s="226" t="s">
        <v>1251</v>
      </c>
      <c r="J26" s="226"/>
      <c r="K26" s="218"/>
      <c r="L26" s="218"/>
      <c r="M26" s="218"/>
      <c r="N26" s="218">
        <v>2018</v>
      </c>
      <c r="O26" s="218">
        <v>2019</v>
      </c>
      <c r="P26" s="238">
        <v>187006.33</v>
      </c>
      <c r="Q26" s="238">
        <v>158955.23000000001</v>
      </c>
      <c r="R26" s="238">
        <v>14025.05</v>
      </c>
      <c r="S26" s="239">
        <v>14026.05</v>
      </c>
      <c r="U26" s="223"/>
    </row>
    <row r="27" spans="2:22" ht="90" x14ac:dyDescent="0.25">
      <c r="B27" s="224" t="s">
        <v>436</v>
      </c>
      <c r="C27" s="41" t="s">
        <v>437</v>
      </c>
      <c r="D27" s="231" t="s">
        <v>438</v>
      </c>
      <c r="E27" s="231" t="s">
        <v>412</v>
      </c>
      <c r="F27" s="231" t="s">
        <v>1253</v>
      </c>
      <c r="G27" s="231" t="s">
        <v>1256</v>
      </c>
      <c r="H27" s="232" t="s">
        <v>1263</v>
      </c>
      <c r="I27" s="232" t="s">
        <v>1251</v>
      </c>
      <c r="J27" s="232"/>
      <c r="K27" s="218"/>
      <c r="L27" s="218"/>
      <c r="M27" s="218"/>
      <c r="N27" s="218">
        <v>2018</v>
      </c>
      <c r="O27" s="218">
        <v>2019</v>
      </c>
      <c r="P27" s="238">
        <v>136665.67000000001</v>
      </c>
      <c r="Q27" s="240">
        <v>116165.82</v>
      </c>
      <c r="R27" s="238">
        <v>10249.92</v>
      </c>
      <c r="S27" s="241">
        <v>10249.93</v>
      </c>
      <c r="T27" s="205"/>
      <c r="U27" s="221"/>
      <c r="V27" s="205"/>
    </row>
    <row r="28" spans="2:22" ht="75" x14ac:dyDescent="0.25">
      <c r="B28" s="224" t="s">
        <v>439</v>
      </c>
      <c r="C28" s="41" t="s">
        <v>440</v>
      </c>
      <c r="D28" s="231" t="s">
        <v>441</v>
      </c>
      <c r="E28" s="231" t="s">
        <v>398</v>
      </c>
      <c r="F28" s="231" t="s">
        <v>1253</v>
      </c>
      <c r="G28" s="231" t="s">
        <v>1257</v>
      </c>
      <c r="H28" s="232" t="s">
        <v>1263</v>
      </c>
      <c r="I28" s="232" t="s">
        <v>1251</v>
      </c>
      <c r="J28" s="232" t="s">
        <v>417</v>
      </c>
      <c r="K28" s="218"/>
      <c r="L28" s="218"/>
      <c r="M28" s="218"/>
      <c r="N28" s="218">
        <v>2018</v>
      </c>
      <c r="O28" s="218">
        <v>2021</v>
      </c>
      <c r="P28" s="238">
        <v>767663.12</v>
      </c>
      <c r="Q28" s="240">
        <v>652513.65</v>
      </c>
      <c r="R28" s="238">
        <v>57574.73</v>
      </c>
      <c r="S28" s="239">
        <v>57574.74</v>
      </c>
      <c r="U28" s="223"/>
    </row>
    <row r="29" spans="2:22" ht="60" x14ac:dyDescent="0.25">
      <c r="B29" s="224" t="s">
        <v>442</v>
      </c>
      <c r="C29" s="41" t="s">
        <v>443</v>
      </c>
      <c r="D29" s="233" t="s">
        <v>444</v>
      </c>
      <c r="E29" s="231" t="s">
        <v>424</v>
      </c>
      <c r="F29" s="231" t="s">
        <v>1253</v>
      </c>
      <c r="G29" s="231" t="s">
        <v>1264</v>
      </c>
      <c r="H29" s="232" t="s">
        <v>1263</v>
      </c>
      <c r="I29" s="233" t="s">
        <v>1251</v>
      </c>
      <c r="J29" s="233"/>
      <c r="K29" s="218"/>
      <c r="L29" s="218"/>
      <c r="M29" s="218"/>
      <c r="N29" s="218">
        <v>2018</v>
      </c>
      <c r="O29" s="218">
        <v>2019</v>
      </c>
      <c r="P29" s="238">
        <v>199600.32</v>
      </c>
      <c r="Q29" s="238">
        <v>169660.27</v>
      </c>
      <c r="R29" s="238">
        <v>14970.01</v>
      </c>
      <c r="S29" s="239">
        <v>14970.04</v>
      </c>
      <c r="U29" s="223"/>
    </row>
    <row r="30" spans="2:22" ht="45" x14ac:dyDescent="0.25">
      <c r="B30" s="224" t="s">
        <v>445</v>
      </c>
      <c r="C30" s="41" t="s">
        <v>446</v>
      </c>
      <c r="D30" s="231" t="s">
        <v>447</v>
      </c>
      <c r="E30" s="231" t="s">
        <v>403</v>
      </c>
      <c r="F30" s="242" t="s">
        <v>1253</v>
      </c>
      <c r="G30" s="231" t="s">
        <v>403</v>
      </c>
      <c r="H30" s="243" t="s">
        <v>1263</v>
      </c>
      <c r="I30" s="243" t="s">
        <v>1251</v>
      </c>
      <c r="J30" s="232"/>
      <c r="K30" s="218"/>
      <c r="L30" s="218"/>
      <c r="M30" s="218"/>
      <c r="N30" s="218">
        <v>2018</v>
      </c>
      <c r="O30" s="218">
        <v>2021</v>
      </c>
      <c r="P30" s="238">
        <v>200511.1</v>
      </c>
      <c r="Q30" s="238">
        <v>170434.43</v>
      </c>
      <c r="R30" s="238">
        <v>15038.33</v>
      </c>
      <c r="S30" s="239">
        <v>15038.34</v>
      </c>
      <c r="U30" s="223"/>
    </row>
    <row r="31" spans="2:22" ht="90.75" thickBot="1" x14ac:dyDescent="0.3">
      <c r="B31" s="224" t="s">
        <v>448</v>
      </c>
      <c r="C31" s="41" t="s">
        <v>449</v>
      </c>
      <c r="D31" s="244" t="s">
        <v>450</v>
      </c>
      <c r="E31" s="244" t="s">
        <v>431</v>
      </c>
      <c r="F31" s="245" t="s">
        <v>1253</v>
      </c>
      <c r="G31" s="244" t="s">
        <v>1261</v>
      </c>
      <c r="H31" s="246" t="s">
        <v>1263</v>
      </c>
      <c r="I31" s="246" t="s">
        <v>1251</v>
      </c>
      <c r="J31" s="247"/>
      <c r="K31" s="248"/>
      <c r="L31" s="248"/>
      <c r="M31" s="249"/>
      <c r="N31" s="249">
        <v>2018</v>
      </c>
      <c r="O31" s="249">
        <v>2019</v>
      </c>
      <c r="P31" s="250">
        <v>244975.23</v>
      </c>
      <c r="Q31" s="250">
        <v>208228.94</v>
      </c>
      <c r="R31" s="251">
        <v>18373.14</v>
      </c>
      <c r="S31" s="252">
        <v>18373.150000000001</v>
      </c>
      <c r="U31" s="223"/>
    </row>
    <row r="32" spans="2:22" ht="57" x14ac:dyDescent="0.25">
      <c r="B32" s="207" t="s">
        <v>1265</v>
      </c>
      <c r="C32" s="208"/>
      <c r="D32" s="209" t="s">
        <v>1266</v>
      </c>
      <c r="E32" s="210"/>
      <c r="F32" s="210"/>
      <c r="G32" s="210"/>
      <c r="H32" s="210"/>
      <c r="I32" s="210"/>
      <c r="J32" s="210"/>
      <c r="K32" s="210"/>
      <c r="L32" s="210"/>
      <c r="M32" s="210"/>
      <c r="N32" s="211"/>
      <c r="O32" s="253"/>
      <c r="P32" s="254">
        <f>SUM(P33:P38)</f>
        <v>1266497.3299999998</v>
      </c>
      <c r="Q32" s="254">
        <f t="shared" ref="Q32:S32" si="0">SUM(Q33:Q38)</f>
        <v>1074763.6400000001</v>
      </c>
      <c r="R32" s="254">
        <f t="shared" si="0"/>
        <v>0</v>
      </c>
      <c r="S32" s="255">
        <f t="shared" si="0"/>
        <v>191733.69</v>
      </c>
      <c r="U32" s="230"/>
      <c r="V32" s="221"/>
    </row>
    <row r="33" spans="2:22" s="205" customFormat="1" ht="120" x14ac:dyDescent="0.25">
      <c r="B33" s="214" t="s">
        <v>451</v>
      </c>
      <c r="C33" s="256" t="s">
        <v>452</v>
      </c>
      <c r="D33" s="215" t="s">
        <v>453</v>
      </c>
      <c r="E33" s="215" t="s">
        <v>408</v>
      </c>
      <c r="F33" s="215" t="s">
        <v>1253</v>
      </c>
      <c r="G33" s="215" t="s">
        <v>1267</v>
      </c>
      <c r="H33" s="217" t="s">
        <v>1268</v>
      </c>
      <c r="I33" s="217" t="s">
        <v>1251</v>
      </c>
      <c r="J33" s="215" t="s">
        <v>417</v>
      </c>
      <c r="K33" s="225"/>
      <c r="L33" s="225"/>
      <c r="M33" s="225"/>
      <c r="N33" s="225">
        <v>2017</v>
      </c>
      <c r="O33" s="233">
        <v>2021</v>
      </c>
      <c r="P33" s="257">
        <v>198647.79</v>
      </c>
      <c r="Q33" s="257">
        <v>168850.62</v>
      </c>
      <c r="R33" s="257">
        <v>0</v>
      </c>
      <c r="S33" s="258">
        <v>29797.17</v>
      </c>
      <c r="U33" s="230"/>
      <c r="V33" s="204"/>
    </row>
    <row r="34" spans="2:22" ht="75" x14ac:dyDescent="0.25">
      <c r="B34" s="224" t="s">
        <v>454</v>
      </c>
      <c r="C34" s="41" t="s">
        <v>455</v>
      </c>
      <c r="D34" s="215" t="s">
        <v>456</v>
      </c>
      <c r="E34" s="215" t="s">
        <v>412</v>
      </c>
      <c r="F34" s="215" t="s">
        <v>1253</v>
      </c>
      <c r="G34" s="215" t="s">
        <v>1269</v>
      </c>
      <c r="H34" s="217" t="s">
        <v>1268</v>
      </c>
      <c r="I34" s="217" t="s">
        <v>1251</v>
      </c>
      <c r="J34" s="217" t="s">
        <v>417</v>
      </c>
      <c r="K34" s="218"/>
      <c r="L34" s="218"/>
      <c r="M34" s="218"/>
      <c r="N34" s="225">
        <v>2017</v>
      </c>
      <c r="O34" s="233">
        <v>2019</v>
      </c>
      <c r="P34" s="234">
        <v>120880.61</v>
      </c>
      <c r="Q34" s="234">
        <v>100992.03</v>
      </c>
      <c r="R34" s="234">
        <v>0</v>
      </c>
      <c r="S34" s="236">
        <v>19888.580000000002</v>
      </c>
      <c r="T34" s="259"/>
      <c r="U34" s="230"/>
      <c r="V34" s="205"/>
    </row>
    <row r="35" spans="2:22" ht="60" x14ac:dyDescent="0.25">
      <c r="B35" s="224" t="s">
        <v>457</v>
      </c>
      <c r="C35" s="41" t="s">
        <v>458</v>
      </c>
      <c r="D35" s="216" t="s">
        <v>459</v>
      </c>
      <c r="E35" s="216" t="s">
        <v>398</v>
      </c>
      <c r="F35" s="216" t="s">
        <v>1253</v>
      </c>
      <c r="G35" s="216" t="s">
        <v>1257</v>
      </c>
      <c r="H35" s="226" t="s">
        <v>1270</v>
      </c>
      <c r="I35" s="226" t="s">
        <v>1251</v>
      </c>
      <c r="J35" s="226" t="s">
        <v>417</v>
      </c>
      <c r="K35" s="218"/>
      <c r="L35" s="218"/>
      <c r="M35" s="218"/>
      <c r="N35" s="225">
        <v>2017</v>
      </c>
      <c r="O35" s="233">
        <v>2020</v>
      </c>
      <c r="P35" s="234">
        <v>172000</v>
      </c>
      <c r="Q35" s="260">
        <v>146200</v>
      </c>
      <c r="R35" s="234">
        <v>0</v>
      </c>
      <c r="S35" s="261">
        <v>25800</v>
      </c>
      <c r="T35" s="262"/>
      <c r="U35" s="222"/>
      <c r="V35" s="204"/>
    </row>
    <row r="36" spans="2:22" s="205" customFormat="1" ht="60" x14ac:dyDescent="0.25">
      <c r="B36" s="214" t="s">
        <v>460</v>
      </c>
      <c r="C36" s="256" t="s">
        <v>461</v>
      </c>
      <c r="D36" s="215" t="s">
        <v>462</v>
      </c>
      <c r="E36" s="215" t="s">
        <v>403</v>
      </c>
      <c r="F36" s="215" t="s">
        <v>1271</v>
      </c>
      <c r="G36" s="215" t="s">
        <v>1259</v>
      </c>
      <c r="H36" s="217" t="s">
        <v>1268</v>
      </c>
      <c r="I36" s="217" t="s">
        <v>1251</v>
      </c>
      <c r="J36" s="217" t="s">
        <v>417</v>
      </c>
      <c r="K36" s="225"/>
      <c r="L36" s="225"/>
      <c r="M36" s="225"/>
      <c r="N36" s="225">
        <v>2017</v>
      </c>
      <c r="O36" s="263">
        <v>2020</v>
      </c>
      <c r="P36" s="234">
        <v>226374.8</v>
      </c>
      <c r="Q36" s="234">
        <v>192416.01</v>
      </c>
      <c r="R36" s="234">
        <v>0</v>
      </c>
      <c r="S36" s="236">
        <v>33958.79</v>
      </c>
      <c r="T36" s="264"/>
      <c r="U36" s="230"/>
    </row>
    <row r="37" spans="2:22" s="205" customFormat="1" ht="60" x14ac:dyDescent="0.25">
      <c r="B37" s="214" t="s">
        <v>463</v>
      </c>
      <c r="C37" s="256" t="s">
        <v>464</v>
      </c>
      <c r="D37" s="215" t="s">
        <v>465</v>
      </c>
      <c r="E37" s="215" t="s">
        <v>431</v>
      </c>
      <c r="F37" s="215" t="s">
        <v>1271</v>
      </c>
      <c r="G37" s="215" t="s">
        <v>1261</v>
      </c>
      <c r="H37" s="217" t="s">
        <v>1268</v>
      </c>
      <c r="I37" s="217" t="s">
        <v>1251</v>
      </c>
      <c r="J37" s="217" t="s">
        <v>417</v>
      </c>
      <c r="K37" s="225"/>
      <c r="L37" s="225"/>
      <c r="M37" s="225"/>
      <c r="N37" s="225">
        <v>2018</v>
      </c>
      <c r="O37" s="263">
        <v>2020</v>
      </c>
      <c r="P37" s="257">
        <v>386859.62</v>
      </c>
      <c r="Q37" s="257">
        <v>328830.67</v>
      </c>
      <c r="R37" s="234">
        <v>0</v>
      </c>
      <c r="S37" s="258">
        <v>58028.95</v>
      </c>
      <c r="T37" s="264"/>
      <c r="U37" s="230"/>
    </row>
    <row r="38" spans="2:22" ht="60" x14ac:dyDescent="0.25">
      <c r="B38" s="224" t="s">
        <v>466</v>
      </c>
      <c r="C38" s="41" t="s">
        <v>467</v>
      </c>
      <c r="D38" s="215" t="s">
        <v>468</v>
      </c>
      <c r="E38" s="215" t="s">
        <v>469</v>
      </c>
      <c r="F38" s="215" t="s">
        <v>1271</v>
      </c>
      <c r="G38" s="215" t="s">
        <v>1258</v>
      </c>
      <c r="H38" s="217" t="s">
        <v>1268</v>
      </c>
      <c r="I38" s="217" t="s">
        <v>1251</v>
      </c>
      <c r="J38" s="217"/>
      <c r="K38" s="218"/>
      <c r="L38" s="218"/>
      <c r="M38" s="218"/>
      <c r="N38" s="218">
        <v>2017</v>
      </c>
      <c r="O38" s="233">
        <v>2018</v>
      </c>
      <c r="P38" s="234">
        <v>161734.51</v>
      </c>
      <c r="Q38" s="234">
        <v>137474.31</v>
      </c>
      <c r="R38" s="234">
        <v>0</v>
      </c>
      <c r="S38" s="236">
        <v>24260.2</v>
      </c>
      <c r="T38" s="65"/>
      <c r="U38" s="221"/>
      <c r="V38" s="205"/>
    </row>
    <row r="39" spans="2:22" ht="71.25" x14ac:dyDescent="0.25">
      <c r="B39" s="198" t="s">
        <v>70</v>
      </c>
      <c r="C39" s="199"/>
      <c r="D39" s="200" t="s">
        <v>71</v>
      </c>
      <c r="E39" s="201"/>
      <c r="F39" s="201"/>
      <c r="G39" s="201"/>
      <c r="H39" s="201"/>
      <c r="I39" s="201"/>
      <c r="J39" s="201"/>
      <c r="K39" s="201"/>
      <c r="L39" s="201"/>
      <c r="M39" s="201"/>
      <c r="N39" s="202"/>
      <c r="O39" s="202"/>
      <c r="P39" s="202"/>
      <c r="Q39" s="202"/>
      <c r="R39" s="202"/>
      <c r="S39" s="203"/>
      <c r="U39" s="230"/>
      <c r="V39" s="205"/>
    </row>
    <row r="40" spans="2:22" ht="71.25" x14ac:dyDescent="0.25">
      <c r="B40" s="207" t="s">
        <v>1272</v>
      </c>
      <c r="C40" s="208"/>
      <c r="D40" s="209" t="s">
        <v>76</v>
      </c>
      <c r="E40" s="210"/>
      <c r="F40" s="210"/>
      <c r="G40" s="210"/>
      <c r="H40" s="210"/>
      <c r="I40" s="210"/>
      <c r="J40" s="210"/>
      <c r="K40" s="210"/>
      <c r="L40" s="210"/>
      <c r="M40" s="210"/>
      <c r="N40" s="211"/>
      <c r="O40" s="211"/>
      <c r="P40" s="254">
        <f>SUM(P41:P46)</f>
        <v>4718022.62</v>
      </c>
      <c r="Q40" s="254">
        <f>SUM(Q41:Q46)</f>
        <v>3355249.7</v>
      </c>
      <c r="R40" s="254">
        <f>SUM(R41:R46)</f>
        <v>0</v>
      </c>
      <c r="S40" s="255">
        <f>SUM(S41:S46)</f>
        <v>1362772.92</v>
      </c>
      <c r="U40" s="230"/>
      <c r="V40" s="205"/>
    </row>
    <row r="41" spans="2:22" ht="45" x14ac:dyDescent="0.25">
      <c r="B41" s="224" t="s">
        <v>472</v>
      </c>
      <c r="C41" s="41" t="s">
        <v>473</v>
      </c>
      <c r="D41" s="215" t="s">
        <v>474</v>
      </c>
      <c r="E41" s="215" t="s">
        <v>408</v>
      </c>
      <c r="F41" s="215" t="s">
        <v>1273</v>
      </c>
      <c r="G41" s="215" t="s">
        <v>1267</v>
      </c>
      <c r="H41" s="217" t="s">
        <v>1274</v>
      </c>
      <c r="I41" s="217" t="s">
        <v>1251</v>
      </c>
      <c r="J41" s="218"/>
      <c r="K41" s="218"/>
      <c r="L41" s="218"/>
      <c r="M41" s="218"/>
      <c r="N41" s="218">
        <v>2016</v>
      </c>
      <c r="O41" s="218">
        <v>2019</v>
      </c>
      <c r="P41" s="265">
        <v>400741.9</v>
      </c>
      <c r="Q41" s="266">
        <v>340630</v>
      </c>
      <c r="R41" s="265">
        <v>0</v>
      </c>
      <c r="S41" s="267">
        <v>60111.9</v>
      </c>
      <c r="U41" s="230"/>
      <c r="V41" s="205"/>
    </row>
    <row r="42" spans="2:22" ht="45" x14ac:dyDescent="0.25">
      <c r="B42" s="224" t="s">
        <v>475</v>
      </c>
      <c r="C42" s="41" t="s">
        <v>476</v>
      </c>
      <c r="D42" s="215" t="s">
        <v>477</v>
      </c>
      <c r="E42" s="215" t="s">
        <v>412</v>
      </c>
      <c r="F42" s="215" t="s">
        <v>1273</v>
      </c>
      <c r="G42" s="215" t="s">
        <v>1269</v>
      </c>
      <c r="H42" s="215" t="s">
        <v>1274</v>
      </c>
      <c r="I42" s="215" t="s">
        <v>1251</v>
      </c>
      <c r="J42" s="218"/>
      <c r="K42" s="218"/>
      <c r="L42" s="218"/>
      <c r="M42" s="218"/>
      <c r="N42" s="218">
        <v>2016</v>
      </c>
      <c r="O42" s="218">
        <v>2019</v>
      </c>
      <c r="P42" s="265">
        <v>302951</v>
      </c>
      <c r="Q42" s="265">
        <v>248568</v>
      </c>
      <c r="R42" s="265">
        <v>0</v>
      </c>
      <c r="S42" s="267">
        <v>54383</v>
      </c>
      <c r="U42" s="230"/>
      <c r="V42" s="205"/>
    </row>
    <row r="43" spans="2:22" ht="60" x14ac:dyDescent="0.25">
      <c r="B43" s="224" t="s">
        <v>478</v>
      </c>
      <c r="C43" s="41" t="s">
        <v>479</v>
      </c>
      <c r="D43" s="216" t="s">
        <v>480</v>
      </c>
      <c r="E43" s="216" t="s">
        <v>398</v>
      </c>
      <c r="F43" s="216" t="s">
        <v>1273</v>
      </c>
      <c r="G43" s="216" t="s">
        <v>1257</v>
      </c>
      <c r="H43" s="226" t="s">
        <v>1275</v>
      </c>
      <c r="I43" s="226" t="s">
        <v>1251</v>
      </c>
      <c r="J43" s="218"/>
      <c r="K43" s="218"/>
      <c r="L43" s="218"/>
      <c r="M43" s="218"/>
      <c r="N43" s="218">
        <v>2018</v>
      </c>
      <c r="O43" s="233">
        <v>2021</v>
      </c>
      <c r="P43" s="257">
        <v>2846897.6</v>
      </c>
      <c r="Q43" s="234">
        <v>1773734</v>
      </c>
      <c r="R43" s="234">
        <v>0</v>
      </c>
      <c r="S43" s="258">
        <v>1073163.6000000001</v>
      </c>
      <c r="T43" s="268"/>
      <c r="U43" s="223"/>
    </row>
    <row r="44" spans="2:22" ht="60" x14ac:dyDescent="0.25">
      <c r="B44" s="224" t="s">
        <v>481</v>
      </c>
      <c r="C44" s="41" t="s">
        <v>482</v>
      </c>
      <c r="D44" s="215" t="s">
        <v>483</v>
      </c>
      <c r="E44" s="215" t="s">
        <v>424</v>
      </c>
      <c r="F44" s="215" t="s">
        <v>1273</v>
      </c>
      <c r="G44" s="215" t="s">
        <v>1258</v>
      </c>
      <c r="H44" s="215" t="s">
        <v>1274</v>
      </c>
      <c r="I44" s="215" t="s">
        <v>1251</v>
      </c>
      <c r="J44" s="218"/>
      <c r="K44" s="218"/>
      <c r="L44" s="218"/>
      <c r="M44" s="218"/>
      <c r="N44" s="218">
        <v>2016</v>
      </c>
      <c r="O44" s="218">
        <v>2019</v>
      </c>
      <c r="P44" s="265">
        <v>488713.46</v>
      </c>
      <c r="Q44" s="265">
        <v>415406.44</v>
      </c>
      <c r="R44" s="265">
        <v>0</v>
      </c>
      <c r="S44" s="267">
        <v>73307.02</v>
      </c>
      <c r="U44" s="223"/>
    </row>
    <row r="45" spans="2:22" ht="45" x14ac:dyDescent="0.25">
      <c r="B45" s="224" t="s">
        <v>484</v>
      </c>
      <c r="C45" s="41" t="s">
        <v>485</v>
      </c>
      <c r="D45" s="215" t="s">
        <v>486</v>
      </c>
      <c r="E45" s="215" t="s">
        <v>403</v>
      </c>
      <c r="F45" s="215" t="s">
        <v>1276</v>
      </c>
      <c r="G45" s="215" t="s">
        <v>1259</v>
      </c>
      <c r="H45" s="217" t="s">
        <v>1277</v>
      </c>
      <c r="I45" s="217" t="s">
        <v>1251</v>
      </c>
      <c r="J45" s="218"/>
      <c r="K45" s="218"/>
      <c r="L45" s="218"/>
      <c r="M45" s="218"/>
      <c r="N45" s="218">
        <v>2016</v>
      </c>
      <c r="O45" s="218">
        <v>2020</v>
      </c>
      <c r="P45" s="227">
        <v>328536</v>
      </c>
      <c r="Q45" s="227">
        <v>279256</v>
      </c>
      <c r="R45" s="227">
        <v>0</v>
      </c>
      <c r="S45" s="229">
        <v>49280</v>
      </c>
      <c r="U45" s="1"/>
    </row>
    <row r="46" spans="2:22" ht="45" x14ac:dyDescent="0.25">
      <c r="B46" s="224" t="s">
        <v>487</v>
      </c>
      <c r="C46" s="41" t="s">
        <v>488</v>
      </c>
      <c r="D46" s="215" t="s">
        <v>489</v>
      </c>
      <c r="E46" s="215" t="s">
        <v>431</v>
      </c>
      <c r="F46" s="215" t="s">
        <v>1273</v>
      </c>
      <c r="G46" s="215" t="s">
        <v>1261</v>
      </c>
      <c r="H46" s="215" t="s">
        <v>1274</v>
      </c>
      <c r="I46" s="215" t="s">
        <v>1251</v>
      </c>
      <c r="J46" s="218"/>
      <c r="K46" s="218"/>
      <c r="L46" s="218"/>
      <c r="M46" s="218"/>
      <c r="N46" s="218">
        <v>2016</v>
      </c>
      <c r="O46" s="218">
        <v>2019</v>
      </c>
      <c r="P46" s="265">
        <v>350182.66</v>
      </c>
      <c r="Q46" s="265">
        <v>297655.26</v>
      </c>
      <c r="R46" s="265">
        <v>0</v>
      </c>
      <c r="S46" s="267">
        <v>52527.4</v>
      </c>
      <c r="U46" s="223"/>
    </row>
    <row r="47" spans="2:22" ht="42.75" x14ac:dyDescent="0.25">
      <c r="B47" s="207" t="s">
        <v>1278</v>
      </c>
      <c r="C47" s="208"/>
      <c r="D47" s="209" t="s">
        <v>79</v>
      </c>
      <c r="E47" s="210"/>
      <c r="F47" s="210"/>
      <c r="G47" s="210"/>
      <c r="H47" s="210"/>
      <c r="I47" s="210"/>
      <c r="J47" s="210"/>
      <c r="K47" s="210"/>
      <c r="L47" s="210"/>
      <c r="M47" s="210"/>
      <c r="N47" s="211"/>
      <c r="O47" s="211"/>
      <c r="P47" s="212">
        <f>SUM(P48:P52)</f>
        <v>1607982.29</v>
      </c>
      <c r="Q47" s="212">
        <f>SUM(Q48:Q52)</f>
        <v>1348859.67</v>
      </c>
      <c r="R47" s="212">
        <f>SUM(R48:R52)</f>
        <v>69086.23</v>
      </c>
      <c r="S47" s="213">
        <f>SUM(S48:S52)</f>
        <v>190036.39</v>
      </c>
      <c r="U47" s="223"/>
    </row>
    <row r="48" spans="2:22" ht="75" x14ac:dyDescent="0.25">
      <c r="B48" s="224" t="s">
        <v>491</v>
      </c>
      <c r="C48" s="41" t="s">
        <v>492</v>
      </c>
      <c r="D48" s="269" t="s">
        <v>493</v>
      </c>
      <c r="E48" s="270" t="s">
        <v>408</v>
      </c>
      <c r="F48" s="271" t="s">
        <v>1273</v>
      </c>
      <c r="G48" s="270" t="s">
        <v>1267</v>
      </c>
      <c r="H48" s="272" t="s">
        <v>1279</v>
      </c>
      <c r="I48" s="272" t="s">
        <v>1251</v>
      </c>
      <c r="J48" s="273"/>
      <c r="K48" s="218"/>
      <c r="L48" s="218"/>
      <c r="M48" s="218"/>
      <c r="N48" s="218">
        <v>2017</v>
      </c>
      <c r="O48" s="218">
        <v>2019</v>
      </c>
      <c r="P48" s="234">
        <v>214365.38</v>
      </c>
      <c r="Q48" s="234">
        <v>182210.57</v>
      </c>
      <c r="R48" s="234">
        <v>0</v>
      </c>
      <c r="S48" s="236">
        <v>32154.81</v>
      </c>
      <c r="U48" s="223"/>
    </row>
    <row r="49" spans="2:21" ht="90" x14ac:dyDescent="0.25">
      <c r="B49" s="224" t="s">
        <v>494</v>
      </c>
      <c r="C49" s="41" t="s">
        <v>495</v>
      </c>
      <c r="D49" s="215" t="s">
        <v>496</v>
      </c>
      <c r="E49" s="215" t="s">
        <v>412</v>
      </c>
      <c r="F49" s="216" t="s">
        <v>1273</v>
      </c>
      <c r="G49" s="215" t="s">
        <v>1280</v>
      </c>
      <c r="H49" s="232" t="s">
        <v>1279</v>
      </c>
      <c r="I49" s="226" t="s">
        <v>1251</v>
      </c>
      <c r="J49" s="226"/>
      <c r="K49" s="218"/>
      <c r="L49" s="218"/>
      <c r="M49" s="218"/>
      <c r="N49" s="218">
        <v>2017</v>
      </c>
      <c r="O49" s="218">
        <v>2018</v>
      </c>
      <c r="P49" s="227">
        <v>189709.13</v>
      </c>
      <c r="Q49" s="227">
        <v>161252.75</v>
      </c>
      <c r="R49" s="227">
        <v>0</v>
      </c>
      <c r="S49" s="229">
        <v>28456.38</v>
      </c>
      <c r="U49" s="223"/>
    </row>
    <row r="50" spans="2:21" ht="90" x14ac:dyDescent="0.25">
      <c r="B50" s="224" t="s">
        <v>497</v>
      </c>
      <c r="C50" s="41" t="s">
        <v>1281</v>
      </c>
      <c r="D50" s="231" t="s">
        <v>499</v>
      </c>
      <c r="E50" s="274" t="s">
        <v>500</v>
      </c>
      <c r="F50" s="216" t="s">
        <v>1273</v>
      </c>
      <c r="G50" s="231" t="s">
        <v>1282</v>
      </c>
      <c r="H50" s="232" t="s">
        <v>1279</v>
      </c>
      <c r="I50" s="226" t="s">
        <v>1251</v>
      </c>
      <c r="J50" s="226" t="s">
        <v>417</v>
      </c>
      <c r="K50" s="218"/>
      <c r="L50" s="218"/>
      <c r="M50" s="218"/>
      <c r="N50" s="218">
        <v>2017</v>
      </c>
      <c r="O50" s="218">
        <v>2020</v>
      </c>
      <c r="P50" s="228">
        <v>460574.86</v>
      </c>
      <c r="Q50" s="228">
        <v>391488.63</v>
      </c>
      <c r="R50" s="228">
        <v>69086.23</v>
      </c>
      <c r="S50" s="229">
        <v>0</v>
      </c>
      <c r="U50" s="223"/>
    </row>
    <row r="51" spans="2:21" ht="90" x14ac:dyDescent="0.25">
      <c r="B51" s="224" t="s">
        <v>501</v>
      </c>
      <c r="C51" s="41" t="s">
        <v>502</v>
      </c>
      <c r="D51" s="215" t="s">
        <v>503</v>
      </c>
      <c r="E51" s="215" t="s">
        <v>504</v>
      </c>
      <c r="F51" s="216" t="s">
        <v>1273</v>
      </c>
      <c r="G51" s="215" t="s">
        <v>1259</v>
      </c>
      <c r="H51" s="232" t="s">
        <v>1279</v>
      </c>
      <c r="I51" s="226" t="s">
        <v>1251</v>
      </c>
      <c r="J51" s="217"/>
      <c r="K51" s="218"/>
      <c r="L51" s="218"/>
      <c r="M51" s="218"/>
      <c r="N51" s="218">
        <v>2017</v>
      </c>
      <c r="O51" s="218">
        <v>2019</v>
      </c>
      <c r="P51" s="227">
        <v>236060</v>
      </c>
      <c r="Q51" s="227">
        <v>182725.74</v>
      </c>
      <c r="R51" s="227">
        <v>0</v>
      </c>
      <c r="S51" s="229">
        <v>53334.26</v>
      </c>
      <c r="U51" s="223"/>
    </row>
    <row r="52" spans="2:21" ht="60" x14ac:dyDescent="0.25">
      <c r="B52" s="224" t="s">
        <v>505</v>
      </c>
      <c r="C52" s="41" t="s">
        <v>506</v>
      </c>
      <c r="D52" s="275" t="s">
        <v>507</v>
      </c>
      <c r="E52" s="275" t="s">
        <v>508</v>
      </c>
      <c r="F52" s="276" t="s">
        <v>1273</v>
      </c>
      <c r="G52" s="275" t="s">
        <v>1283</v>
      </c>
      <c r="H52" s="272" t="s">
        <v>1279</v>
      </c>
      <c r="I52" s="277" t="s">
        <v>1251</v>
      </c>
      <c r="J52" s="277"/>
      <c r="K52" s="218"/>
      <c r="L52" s="218"/>
      <c r="M52" s="218"/>
      <c r="N52" s="218">
        <v>2017</v>
      </c>
      <c r="O52" s="218">
        <v>2020</v>
      </c>
      <c r="P52" s="227">
        <v>507272.92</v>
      </c>
      <c r="Q52" s="227">
        <v>431181.98</v>
      </c>
      <c r="R52" s="227">
        <v>0</v>
      </c>
      <c r="S52" s="229">
        <v>76090.94</v>
      </c>
      <c r="U52" s="223"/>
    </row>
    <row r="53" spans="2:21" ht="28.5" x14ac:dyDescent="0.25">
      <c r="B53" s="198" t="s">
        <v>83</v>
      </c>
      <c r="C53" s="199"/>
      <c r="D53" s="200" t="s">
        <v>86</v>
      </c>
      <c r="E53" s="201"/>
      <c r="F53" s="201"/>
      <c r="G53" s="201"/>
      <c r="H53" s="201"/>
      <c r="I53" s="201"/>
      <c r="J53" s="201"/>
      <c r="K53" s="201"/>
      <c r="L53" s="201"/>
      <c r="M53" s="201"/>
      <c r="N53" s="202"/>
      <c r="O53" s="202"/>
      <c r="P53" s="202"/>
      <c r="Q53" s="202"/>
      <c r="R53" s="202"/>
      <c r="S53" s="203"/>
      <c r="U53" s="223"/>
    </row>
    <row r="54" spans="2:21" ht="71.25" x14ac:dyDescent="0.25">
      <c r="B54" s="207" t="s">
        <v>1284</v>
      </c>
      <c r="C54" s="208"/>
      <c r="D54" s="209" t="s">
        <v>91</v>
      </c>
      <c r="E54" s="210"/>
      <c r="F54" s="210"/>
      <c r="G54" s="210"/>
      <c r="H54" s="210"/>
      <c r="I54" s="210"/>
      <c r="J54" s="210"/>
      <c r="K54" s="210"/>
      <c r="L54" s="210"/>
      <c r="M54" s="210"/>
      <c r="N54" s="211"/>
      <c r="O54" s="211"/>
      <c r="P54" s="212">
        <f>SUM(P55:P60)</f>
        <v>828782.7699999999</v>
      </c>
      <c r="Q54" s="212">
        <f>SUM(Q55:Q60)</f>
        <v>704465.30795508227</v>
      </c>
      <c r="R54" s="212">
        <f>SUM(R55:R60)</f>
        <v>62158.710000000006</v>
      </c>
      <c r="S54" s="213">
        <f>SUM(S55:S60)</f>
        <v>62158.75</v>
      </c>
      <c r="U54" s="223"/>
    </row>
    <row r="55" spans="2:21" ht="60" x14ac:dyDescent="0.25">
      <c r="B55" s="224" t="s">
        <v>510</v>
      </c>
      <c r="C55" s="41" t="s">
        <v>511</v>
      </c>
      <c r="D55" s="278" t="s">
        <v>1285</v>
      </c>
      <c r="E55" s="278" t="s">
        <v>513</v>
      </c>
      <c r="F55" s="278" t="s">
        <v>1286</v>
      </c>
      <c r="G55" s="278" t="s">
        <v>1267</v>
      </c>
      <c r="H55" s="278" t="s">
        <v>1287</v>
      </c>
      <c r="I55" s="278" t="s">
        <v>1251</v>
      </c>
      <c r="J55" s="218"/>
      <c r="K55" s="218"/>
      <c r="L55" s="218"/>
      <c r="M55" s="218"/>
      <c r="N55" s="218">
        <v>2018</v>
      </c>
      <c r="O55" s="218">
        <v>2021</v>
      </c>
      <c r="P55" s="227">
        <v>126366.08</v>
      </c>
      <c r="Q55" s="227">
        <v>107411.16</v>
      </c>
      <c r="R55" s="227">
        <v>9477.4599999999991</v>
      </c>
      <c r="S55" s="229">
        <v>9477.4599999999991</v>
      </c>
      <c r="U55" s="223"/>
    </row>
    <row r="56" spans="2:21" ht="45" x14ac:dyDescent="0.25">
      <c r="B56" s="224" t="s">
        <v>514</v>
      </c>
      <c r="C56" s="41" t="s">
        <v>515</v>
      </c>
      <c r="D56" s="215" t="s">
        <v>516</v>
      </c>
      <c r="E56" s="215" t="s">
        <v>412</v>
      </c>
      <c r="F56" s="215" t="s">
        <v>1286</v>
      </c>
      <c r="G56" s="215" t="s">
        <v>1269</v>
      </c>
      <c r="H56" s="217" t="s">
        <v>1287</v>
      </c>
      <c r="I56" s="217" t="s">
        <v>1251</v>
      </c>
      <c r="J56" s="218"/>
      <c r="K56" s="218"/>
      <c r="L56" s="218"/>
      <c r="M56" s="218"/>
      <c r="N56" s="218">
        <v>2018</v>
      </c>
      <c r="O56" s="218">
        <v>2020</v>
      </c>
      <c r="P56" s="227">
        <v>108534.11</v>
      </c>
      <c r="Q56" s="227">
        <v>92253.987955082353</v>
      </c>
      <c r="R56" s="227">
        <v>8140.05</v>
      </c>
      <c r="S56" s="229">
        <v>8140.07</v>
      </c>
      <c r="U56" s="223"/>
    </row>
    <row r="57" spans="2:21" ht="85.5" customHeight="1" x14ac:dyDescent="0.25">
      <c r="B57" s="224" t="s">
        <v>517</v>
      </c>
      <c r="C57" s="41" t="s">
        <v>518</v>
      </c>
      <c r="D57" s="279" t="s">
        <v>519</v>
      </c>
      <c r="E57" s="280" t="s">
        <v>520</v>
      </c>
      <c r="F57" s="281" t="s">
        <v>1288</v>
      </c>
      <c r="G57" s="281" t="s">
        <v>1289</v>
      </c>
      <c r="H57" s="279" t="s">
        <v>1287</v>
      </c>
      <c r="I57" s="217" t="s">
        <v>1251</v>
      </c>
      <c r="J57" s="218"/>
      <c r="K57" s="218"/>
      <c r="L57" s="218"/>
      <c r="M57" s="218"/>
      <c r="N57" s="218">
        <v>2018</v>
      </c>
      <c r="O57" s="218">
        <v>2022</v>
      </c>
      <c r="P57" s="282">
        <v>234213.9</v>
      </c>
      <c r="Q57" s="227">
        <v>199081.81</v>
      </c>
      <c r="R57" s="227">
        <v>17566.04</v>
      </c>
      <c r="S57" s="283">
        <v>17566.05</v>
      </c>
      <c r="U57" s="223"/>
    </row>
    <row r="58" spans="2:21" ht="85.5" customHeight="1" x14ac:dyDescent="0.25">
      <c r="B58" s="224" t="s">
        <v>521</v>
      </c>
      <c r="C58" s="41" t="s">
        <v>522</v>
      </c>
      <c r="D58" s="215" t="s">
        <v>523</v>
      </c>
      <c r="E58" s="215" t="s">
        <v>524</v>
      </c>
      <c r="F58" s="215" t="s">
        <v>1286</v>
      </c>
      <c r="G58" s="215" t="s">
        <v>1258</v>
      </c>
      <c r="H58" s="215" t="s">
        <v>1287</v>
      </c>
      <c r="I58" s="217" t="s">
        <v>1251</v>
      </c>
      <c r="J58" s="218"/>
      <c r="K58" s="218"/>
      <c r="L58" s="218"/>
      <c r="M58" s="218"/>
      <c r="N58" s="218">
        <v>2018</v>
      </c>
      <c r="O58" s="218">
        <v>2020</v>
      </c>
      <c r="P58" s="227">
        <v>91149.1</v>
      </c>
      <c r="Q58" s="227">
        <v>77476.73</v>
      </c>
      <c r="R58" s="227">
        <v>6836.18</v>
      </c>
      <c r="S58" s="229">
        <v>6836.19</v>
      </c>
      <c r="U58" s="223"/>
    </row>
    <row r="59" spans="2:21" ht="68.25" customHeight="1" x14ac:dyDescent="0.25">
      <c r="B59" s="224" t="s">
        <v>525</v>
      </c>
      <c r="C59" s="41" t="s">
        <v>526</v>
      </c>
      <c r="D59" s="284" t="s">
        <v>527</v>
      </c>
      <c r="E59" s="215" t="s">
        <v>528</v>
      </c>
      <c r="F59" s="285" t="s">
        <v>1286</v>
      </c>
      <c r="G59" s="285" t="s">
        <v>1259</v>
      </c>
      <c r="H59" s="286" t="s">
        <v>1287</v>
      </c>
      <c r="I59" s="287" t="s">
        <v>1251</v>
      </c>
      <c r="J59" s="218"/>
      <c r="K59" s="218"/>
      <c r="L59" s="218"/>
      <c r="M59" s="218"/>
      <c r="N59" s="218">
        <v>2018</v>
      </c>
      <c r="O59" s="218">
        <v>2022</v>
      </c>
      <c r="P59" s="257">
        <v>126999.59</v>
      </c>
      <c r="Q59" s="257">
        <v>107949.63</v>
      </c>
      <c r="R59" s="257">
        <v>9524.98</v>
      </c>
      <c r="S59" s="258">
        <v>9524.98</v>
      </c>
      <c r="U59" s="223"/>
    </row>
    <row r="60" spans="2:21" ht="87" customHeight="1" x14ac:dyDescent="0.25">
      <c r="B60" s="224" t="s">
        <v>529</v>
      </c>
      <c r="C60" s="41" t="s">
        <v>530</v>
      </c>
      <c r="D60" s="215" t="s">
        <v>531</v>
      </c>
      <c r="E60" s="278" t="s">
        <v>532</v>
      </c>
      <c r="F60" s="278" t="s">
        <v>1286</v>
      </c>
      <c r="G60" s="278" t="s">
        <v>1261</v>
      </c>
      <c r="H60" s="288" t="s">
        <v>1287</v>
      </c>
      <c r="I60" s="217" t="s">
        <v>1251</v>
      </c>
      <c r="J60" s="218"/>
      <c r="K60" s="218"/>
      <c r="L60" s="218"/>
      <c r="M60" s="218"/>
      <c r="N60" s="218">
        <v>2018</v>
      </c>
      <c r="O60" s="218">
        <v>2020</v>
      </c>
      <c r="P60" s="227">
        <v>141519.99</v>
      </c>
      <c r="Q60" s="227">
        <v>120291.99</v>
      </c>
      <c r="R60" s="227">
        <v>10614</v>
      </c>
      <c r="S60" s="229">
        <v>10614</v>
      </c>
      <c r="U60" s="223"/>
    </row>
    <row r="61" spans="2:21" ht="85.5" x14ac:dyDescent="0.25">
      <c r="B61" s="207" t="s">
        <v>1290</v>
      </c>
      <c r="C61" s="208"/>
      <c r="D61" s="289" t="s">
        <v>94</v>
      </c>
      <c r="E61" s="290"/>
      <c r="F61" s="290"/>
      <c r="G61" s="290"/>
      <c r="H61" s="290"/>
      <c r="I61" s="290"/>
      <c r="J61" s="290"/>
      <c r="K61" s="290"/>
      <c r="L61" s="290"/>
      <c r="M61" s="290"/>
      <c r="N61" s="291"/>
      <c r="O61" s="291"/>
      <c r="P61" s="292">
        <f>SUM(P62:P67)</f>
        <v>85438.45</v>
      </c>
      <c r="Q61" s="292">
        <f>SUM(Q62:Q67)</f>
        <v>72618.58</v>
      </c>
      <c r="R61" s="292">
        <f>SUM(R62:R67)</f>
        <v>6407.5199999999995</v>
      </c>
      <c r="S61" s="293">
        <f>SUM(S62:S67)</f>
        <v>6412.3499999999995</v>
      </c>
      <c r="U61" s="223"/>
    </row>
    <row r="62" spans="2:21" ht="128.25" customHeight="1" x14ac:dyDescent="0.25">
      <c r="B62" s="224" t="s">
        <v>534</v>
      </c>
      <c r="C62" s="41" t="s">
        <v>535</v>
      </c>
      <c r="D62" s="278" t="s">
        <v>536</v>
      </c>
      <c r="E62" s="278" t="s">
        <v>408</v>
      </c>
      <c r="F62" s="278" t="s">
        <v>1286</v>
      </c>
      <c r="G62" s="278" t="s">
        <v>1267</v>
      </c>
      <c r="H62" s="278" t="s">
        <v>1291</v>
      </c>
      <c r="I62" s="278" t="s">
        <v>1251</v>
      </c>
      <c r="J62" s="218"/>
      <c r="K62" s="218"/>
      <c r="L62" s="218"/>
      <c r="M62" s="218"/>
      <c r="N62" s="218">
        <v>2018</v>
      </c>
      <c r="O62" s="218">
        <v>2022</v>
      </c>
      <c r="P62" s="227">
        <v>11815.34</v>
      </c>
      <c r="Q62" s="227">
        <v>10043</v>
      </c>
      <c r="R62" s="227">
        <v>886.15</v>
      </c>
      <c r="S62" s="229">
        <v>886.19</v>
      </c>
      <c r="U62" s="223"/>
    </row>
    <row r="63" spans="2:21" ht="144.75" customHeight="1" x14ac:dyDescent="0.25">
      <c r="B63" s="224" t="s">
        <v>537</v>
      </c>
      <c r="C63" s="256" t="s">
        <v>538</v>
      </c>
      <c r="D63" s="215" t="s">
        <v>539</v>
      </c>
      <c r="E63" s="215" t="s">
        <v>412</v>
      </c>
      <c r="F63" s="215" t="s">
        <v>1286</v>
      </c>
      <c r="G63" s="215" t="s">
        <v>1269</v>
      </c>
      <c r="H63" s="215" t="s">
        <v>1291</v>
      </c>
      <c r="I63" s="217" t="s">
        <v>1251</v>
      </c>
      <c r="J63" s="218"/>
      <c r="K63" s="218"/>
      <c r="L63" s="218"/>
      <c r="M63" s="218"/>
      <c r="N63" s="218">
        <v>2018</v>
      </c>
      <c r="O63" s="218">
        <v>2021</v>
      </c>
      <c r="P63" s="227">
        <v>5913</v>
      </c>
      <c r="Q63" s="227">
        <v>5022</v>
      </c>
      <c r="R63" s="227">
        <v>443.12</v>
      </c>
      <c r="S63" s="229">
        <v>447.88</v>
      </c>
      <c r="U63" s="223"/>
    </row>
    <row r="64" spans="2:21" ht="129" customHeight="1" x14ac:dyDescent="0.25">
      <c r="B64" s="224" t="s">
        <v>540</v>
      </c>
      <c r="C64" s="41" t="s">
        <v>541</v>
      </c>
      <c r="D64" s="294" t="s">
        <v>542</v>
      </c>
      <c r="E64" s="295" t="s">
        <v>398</v>
      </c>
      <c r="F64" s="281" t="s">
        <v>1292</v>
      </c>
      <c r="G64" s="281" t="s">
        <v>1289</v>
      </c>
      <c r="H64" s="279" t="s">
        <v>1291</v>
      </c>
      <c r="I64" s="217" t="s">
        <v>1251</v>
      </c>
      <c r="J64" s="218"/>
      <c r="K64" s="218"/>
      <c r="L64" s="218"/>
      <c r="M64" s="218"/>
      <c r="N64" s="218">
        <v>2018</v>
      </c>
      <c r="O64" s="218">
        <v>2022</v>
      </c>
      <c r="P64" s="227">
        <v>24085.89</v>
      </c>
      <c r="Q64" s="227">
        <v>20473</v>
      </c>
      <c r="R64" s="227">
        <v>1806.44</v>
      </c>
      <c r="S64" s="229">
        <v>1806.45</v>
      </c>
      <c r="U64" s="223"/>
    </row>
    <row r="65" spans="2:21" ht="148.5" customHeight="1" x14ac:dyDescent="0.25">
      <c r="B65" s="224" t="s">
        <v>543</v>
      </c>
      <c r="C65" s="41" t="s">
        <v>544</v>
      </c>
      <c r="D65" s="215" t="s">
        <v>545</v>
      </c>
      <c r="E65" s="215" t="s">
        <v>424</v>
      </c>
      <c r="F65" s="215" t="s">
        <v>1286</v>
      </c>
      <c r="G65" s="215" t="s">
        <v>1258</v>
      </c>
      <c r="H65" s="217" t="s">
        <v>1291</v>
      </c>
      <c r="I65" s="217" t="s">
        <v>1251</v>
      </c>
      <c r="J65" s="218"/>
      <c r="K65" s="218"/>
      <c r="L65" s="218"/>
      <c r="M65" s="218"/>
      <c r="N65" s="218">
        <v>2018</v>
      </c>
      <c r="O65" s="218">
        <v>2022</v>
      </c>
      <c r="P65" s="227">
        <v>18404.71</v>
      </c>
      <c r="Q65" s="227">
        <v>15644</v>
      </c>
      <c r="R65" s="227">
        <v>1380.35</v>
      </c>
      <c r="S65" s="229">
        <v>1380.36</v>
      </c>
      <c r="U65" s="223"/>
    </row>
    <row r="66" spans="2:21" ht="126.75" customHeight="1" x14ac:dyDescent="0.25">
      <c r="B66" s="224" t="s">
        <v>546</v>
      </c>
      <c r="C66" s="41" t="s">
        <v>547</v>
      </c>
      <c r="D66" s="278" t="s">
        <v>548</v>
      </c>
      <c r="E66" s="215" t="s">
        <v>403</v>
      </c>
      <c r="F66" s="215" t="s">
        <v>1286</v>
      </c>
      <c r="G66" s="215" t="s">
        <v>1259</v>
      </c>
      <c r="H66" s="215" t="s">
        <v>1293</v>
      </c>
      <c r="I66" s="217" t="s">
        <v>1251</v>
      </c>
      <c r="J66" s="218"/>
      <c r="K66" s="218"/>
      <c r="L66" s="218"/>
      <c r="M66" s="218"/>
      <c r="N66" s="218">
        <v>2018</v>
      </c>
      <c r="O66" s="218">
        <v>2022</v>
      </c>
      <c r="P66" s="227">
        <v>18404.71</v>
      </c>
      <c r="Q66" s="227">
        <v>15644</v>
      </c>
      <c r="R66" s="227">
        <v>1380.35</v>
      </c>
      <c r="S66" s="229">
        <v>1380.36</v>
      </c>
      <c r="U66" s="223"/>
    </row>
    <row r="67" spans="2:21" ht="120" x14ac:dyDescent="0.25">
      <c r="B67" s="224" t="s">
        <v>549</v>
      </c>
      <c r="C67" s="41" t="s">
        <v>550</v>
      </c>
      <c r="D67" s="215" t="s">
        <v>551</v>
      </c>
      <c r="E67" s="215" t="s">
        <v>552</v>
      </c>
      <c r="F67" s="278" t="s">
        <v>1294</v>
      </c>
      <c r="G67" s="278" t="s">
        <v>1261</v>
      </c>
      <c r="H67" s="215" t="s">
        <v>1293</v>
      </c>
      <c r="I67" s="217" t="s">
        <v>1251</v>
      </c>
      <c r="J67" s="218"/>
      <c r="K67" s="218"/>
      <c r="L67" s="218"/>
      <c r="M67" s="218"/>
      <c r="N67" s="218">
        <v>2018</v>
      </c>
      <c r="O67" s="218">
        <v>2022</v>
      </c>
      <c r="P67" s="227">
        <v>6814.8</v>
      </c>
      <c r="Q67" s="227">
        <v>5792.58</v>
      </c>
      <c r="R67" s="227">
        <v>511.11</v>
      </c>
      <c r="S67" s="229">
        <v>511.11</v>
      </c>
      <c r="U67" s="223"/>
    </row>
    <row r="68" spans="2:21" ht="71.25" x14ac:dyDescent="0.25">
      <c r="B68" s="207" t="s">
        <v>1295</v>
      </c>
      <c r="C68" s="208"/>
      <c r="D68" s="209" t="s">
        <v>553</v>
      </c>
      <c r="E68" s="210"/>
      <c r="F68" s="210"/>
      <c r="G68" s="210"/>
      <c r="H68" s="210"/>
      <c r="I68" s="210"/>
      <c r="J68" s="210"/>
      <c r="K68" s="210"/>
      <c r="L68" s="210"/>
      <c r="M68" s="210"/>
      <c r="N68" s="211"/>
      <c r="O68" s="211"/>
      <c r="P68" s="254">
        <f>SUM(P69:P83)</f>
        <v>2264308.4200000004</v>
      </c>
      <c r="Q68" s="254">
        <f t="shared" ref="Q68:S68" si="1">SUM(Q69:Q83)</f>
        <v>1924661.5699999996</v>
      </c>
      <c r="R68" s="254">
        <f t="shared" si="1"/>
        <v>169113.73</v>
      </c>
      <c r="S68" s="254">
        <f t="shared" si="1"/>
        <v>170533.12</v>
      </c>
      <c r="U68" s="223"/>
    </row>
    <row r="69" spans="2:21" ht="105" x14ac:dyDescent="0.25">
      <c r="B69" s="224" t="s">
        <v>554</v>
      </c>
      <c r="C69" s="41" t="s">
        <v>555</v>
      </c>
      <c r="D69" s="296" t="s">
        <v>556</v>
      </c>
      <c r="E69" s="296" t="s">
        <v>557</v>
      </c>
      <c r="F69" s="297" t="s">
        <v>1286</v>
      </c>
      <c r="G69" s="297" t="s">
        <v>1267</v>
      </c>
      <c r="H69" s="296" t="s">
        <v>1296</v>
      </c>
      <c r="I69" s="298" t="s">
        <v>1251</v>
      </c>
      <c r="J69" s="298"/>
      <c r="K69" s="218"/>
      <c r="L69" s="218"/>
      <c r="M69" s="218"/>
      <c r="N69" s="218">
        <v>2018</v>
      </c>
      <c r="O69" s="218">
        <v>2020</v>
      </c>
      <c r="P69" s="299">
        <v>229210.81</v>
      </c>
      <c r="Q69" s="299">
        <v>194829.18</v>
      </c>
      <c r="R69" s="299">
        <v>17190.810000000001</v>
      </c>
      <c r="S69" s="300">
        <v>17190.82</v>
      </c>
      <c r="U69" s="223"/>
    </row>
    <row r="70" spans="2:21" ht="90" x14ac:dyDescent="0.25">
      <c r="B70" s="224" t="s">
        <v>558</v>
      </c>
      <c r="C70" s="41" t="s">
        <v>559</v>
      </c>
      <c r="D70" s="296" t="s">
        <v>560</v>
      </c>
      <c r="E70" s="296" t="s">
        <v>561</v>
      </c>
      <c r="F70" s="297" t="s">
        <v>1286</v>
      </c>
      <c r="G70" s="297" t="s">
        <v>1267</v>
      </c>
      <c r="H70" s="296" t="s">
        <v>1296</v>
      </c>
      <c r="I70" s="298" t="s">
        <v>1251</v>
      </c>
      <c r="J70" s="298"/>
      <c r="K70" s="218"/>
      <c r="L70" s="218"/>
      <c r="M70" s="218"/>
      <c r="N70" s="218">
        <v>2019</v>
      </c>
      <c r="O70" s="218">
        <v>2020</v>
      </c>
      <c r="P70" s="299">
        <v>73219.45</v>
      </c>
      <c r="Q70" s="299">
        <v>62236.53</v>
      </c>
      <c r="R70" s="299">
        <v>5491.45</v>
      </c>
      <c r="S70" s="300">
        <v>5491.47</v>
      </c>
      <c r="U70" s="223"/>
    </row>
    <row r="71" spans="2:21" ht="75" x14ac:dyDescent="0.25">
      <c r="B71" s="224" t="s">
        <v>562</v>
      </c>
      <c r="C71" s="41" t="s">
        <v>563</v>
      </c>
      <c r="D71" s="296" t="s">
        <v>564</v>
      </c>
      <c r="E71" s="296" t="s">
        <v>412</v>
      </c>
      <c r="F71" s="297" t="s">
        <v>1286</v>
      </c>
      <c r="G71" s="297" t="s">
        <v>1269</v>
      </c>
      <c r="H71" s="296" t="s">
        <v>1296</v>
      </c>
      <c r="I71" s="298" t="s">
        <v>1251</v>
      </c>
      <c r="J71" s="298"/>
      <c r="K71" s="218"/>
      <c r="L71" s="218"/>
      <c r="M71" s="218"/>
      <c r="N71" s="233">
        <v>2019</v>
      </c>
      <c r="O71" s="233">
        <v>2021</v>
      </c>
      <c r="P71" s="301">
        <v>198075.68</v>
      </c>
      <c r="Q71" s="301">
        <v>168364.32</v>
      </c>
      <c r="R71" s="301">
        <v>14855.67</v>
      </c>
      <c r="S71" s="302">
        <v>14855.69</v>
      </c>
      <c r="U71" s="223"/>
    </row>
    <row r="72" spans="2:21" ht="120" x14ac:dyDescent="0.25">
      <c r="B72" s="224" t="s">
        <v>565</v>
      </c>
      <c r="C72" s="41" t="s">
        <v>566</v>
      </c>
      <c r="D72" s="296" t="s">
        <v>567</v>
      </c>
      <c r="E72" s="296" t="s">
        <v>568</v>
      </c>
      <c r="F72" s="297" t="s">
        <v>1286</v>
      </c>
      <c r="G72" s="297" t="s">
        <v>1289</v>
      </c>
      <c r="H72" s="296" t="s">
        <v>1296</v>
      </c>
      <c r="I72" s="298" t="s">
        <v>1251</v>
      </c>
      <c r="J72" s="298"/>
      <c r="K72" s="218"/>
      <c r="L72" s="218"/>
      <c r="M72" s="218"/>
      <c r="N72" s="233">
        <v>2019</v>
      </c>
      <c r="O72" s="233">
        <v>2020</v>
      </c>
      <c r="P72" s="301">
        <v>51982.71</v>
      </c>
      <c r="Q72" s="301">
        <v>44185.3</v>
      </c>
      <c r="R72" s="301">
        <v>3898.7</v>
      </c>
      <c r="S72" s="302">
        <v>3898.71</v>
      </c>
      <c r="U72" s="223"/>
    </row>
    <row r="73" spans="2:21" ht="84" customHeight="1" x14ac:dyDescent="0.25">
      <c r="B73" s="224" t="s">
        <v>569</v>
      </c>
      <c r="C73" s="41" t="s">
        <v>570</v>
      </c>
      <c r="D73" s="296" t="s">
        <v>1297</v>
      </c>
      <c r="E73" s="296"/>
      <c r="F73" s="297"/>
      <c r="G73" s="297"/>
      <c r="H73" s="296"/>
      <c r="I73" s="298"/>
      <c r="J73" s="298"/>
      <c r="K73" s="218"/>
      <c r="L73" s="218"/>
      <c r="M73" s="218"/>
      <c r="N73" s="218"/>
      <c r="O73" s="218"/>
      <c r="P73" s="301">
        <v>0</v>
      </c>
      <c r="Q73" s="301">
        <v>0</v>
      </c>
      <c r="R73" s="301">
        <v>0</v>
      </c>
      <c r="S73" s="302">
        <v>0</v>
      </c>
      <c r="U73" s="223"/>
    </row>
    <row r="74" spans="2:21" ht="75" x14ac:dyDescent="0.25">
      <c r="B74" s="224" t="s">
        <v>572</v>
      </c>
      <c r="C74" s="41" t="s">
        <v>573</v>
      </c>
      <c r="D74" s="296" t="s">
        <v>574</v>
      </c>
      <c r="E74" s="296" t="s">
        <v>575</v>
      </c>
      <c r="F74" s="297" t="s">
        <v>1286</v>
      </c>
      <c r="G74" s="297" t="s">
        <v>1289</v>
      </c>
      <c r="H74" s="296" t="s">
        <v>1296</v>
      </c>
      <c r="I74" s="298" t="s">
        <v>1251</v>
      </c>
      <c r="J74" s="298"/>
      <c r="K74" s="218"/>
      <c r="L74" s="218"/>
      <c r="M74" s="218"/>
      <c r="N74" s="233">
        <v>2019</v>
      </c>
      <c r="O74" s="233">
        <v>2021</v>
      </c>
      <c r="P74" s="303">
        <v>53785.95</v>
      </c>
      <c r="Q74" s="303">
        <v>45718.05</v>
      </c>
      <c r="R74" s="303">
        <v>4033.94</v>
      </c>
      <c r="S74" s="304">
        <v>4033.96</v>
      </c>
      <c r="T74" s="305"/>
      <c r="U74" s="223"/>
    </row>
    <row r="75" spans="2:21" ht="75" x14ac:dyDescent="0.25">
      <c r="B75" s="224" t="s">
        <v>576</v>
      </c>
      <c r="C75" s="41" t="s">
        <v>577</v>
      </c>
      <c r="D75" s="296" t="s">
        <v>578</v>
      </c>
      <c r="E75" s="296" t="s">
        <v>579</v>
      </c>
      <c r="F75" s="297" t="s">
        <v>1286</v>
      </c>
      <c r="G75" s="297" t="s">
        <v>1289</v>
      </c>
      <c r="H75" s="296" t="s">
        <v>331</v>
      </c>
      <c r="I75" s="298" t="s">
        <v>1251</v>
      </c>
      <c r="J75" s="298"/>
      <c r="K75" s="218"/>
      <c r="L75" s="218"/>
      <c r="M75" s="218"/>
      <c r="N75" s="233">
        <v>2018</v>
      </c>
      <c r="O75" s="233">
        <v>2020</v>
      </c>
      <c r="P75" s="301">
        <v>391000</v>
      </c>
      <c r="Q75" s="301">
        <v>332350</v>
      </c>
      <c r="R75" s="301">
        <v>29325</v>
      </c>
      <c r="S75" s="302">
        <v>29325</v>
      </c>
      <c r="U75" s="223"/>
    </row>
    <row r="76" spans="2:21" ht="105" x14ac:dyDescent="0.25">
      <c r="B76" s="224" t="s">
        <v>580</v>
      </c>
      <c r="C76" s="41" t="s">
        <v>581</v>
      </c>
      <c r="D76" s="296" t="s">
        <v>582</v>
      </c>
      <c r="E76" s="296" t="s">
        <v>583</v>
      </c>
      <c r="F76" s="297" t="s">
        <v>1286</v>
      </c>
      <c r="G76" s="297" t="s">
        <v>1289</v>
      </c>
      <c r="H76" s="296" t="s">
        <v>1296</v>
      </c>
      <c r="I76" s="298" t="s">
        <v>1251</v>
      </c>
      <c r="J76" s="298"/>
      <c r="K76" s="218"/>
      <c r="L76" s="218"/>
      <c r="M76" s="218"/>
      <c r="N76" s="233">
        <v>2019</v>
      </c>
      <c r="O76" s="233">
        <v>2021</v>
      </c>
      <c r="P76" s="301">
        <v>114642.17</v>
      </c>
      <c r="Q76" s="301">
        <v>97445.84</v>
      </c>
      <c r="R76" s="301">
        <v>8598.16</v>
      </c>
      <c r="S76" s="302">
        <v>8598.17</v>
      </c>
      <c r="U76" s="223"/>
    </row>
    <row r="77" spans="2:21" ht="120" x14ac:dyDescent="0.25">
      <c r="B77" s="224" t="s">
        <v>584</v>
      </c>
      <c r="C77" s="41" t="s">
        <v>585</v>
      </c>
      <c r="D77" s="296" t="s">
        <v>586</v>
      </c>
      <c r="E77" s="296" t="s">
        <v>587</v>
      </c>
      <c r="F77" s="297" t="s">
        <v>1286</v>
      </c>
      <c r="G77" s="297" t="s">
        <v>1289</v>
      </c>
      <c r="H77" s="296" t="s">
        <v>1296</v>
      </c>
      <c r="I77" s="298" t="s">
        <v>1251</v>
      </c>
      <c r="J77" s="298"/>
      <c r="K77" s="218"/>
      <c r="L77" s="218"/>
      <c r="M77" s="218"/>
      <c r="N77" s="233">
        <v>2019</v>
      </c>
      <c r="O77" s="233">
        <v>2021</v>
      </c>
      <c r="P77" s="301">
        <v>151468.59</v>
      </c>
      <c r="Q77" s="301">
        <v>128748.3</v>
      </c>
      <c r="R77" s="301">
        <v>11360.14</v>
      </c>
      <c r="S77" s="302">
        <v>11360.15</v>
      </c>
      <c r="U77" s="223"/>
    </row>
    <row r="78" spans="2:21" ht="105" x14ac:dyDescent="0.25">
      <c r="B78" s="224" t="s">
        <v>588</v>
      </c>
      <c r="C78" s="41" t="s">
        <v>589</v>
      </c>
      <c r="D78" s="296" t="s">
        <v>590</v>
      </c>
      <c r="E78" s="296" t="s">
        <v>591</v>
      </c>
      <c r="F78" s="297" t="s">
        <v>1286</v>
      </c>
      <c r="G78" s="297" t="s">
        <v>1258</v>
      </c>
      <c r="H78" s="296" t="s">
        <v>1296</v>
      </c>
      <c r="I78" s="298" t="s">
        <v>1251</v>
      </c>
      <c r="J78" s="298"/>
      <c r="K78" s="218"/>
      <c r="L78" s="218"/>
      <c r="M78" s="218"/>
      <c r="N78" s="233">
        <v>2019</v>
      </c>
      <c r="O78" s="233">
        <v>2021</v>
      </c>
      <c r="P78" s="301">
        <v>342473.95</v>
      </c>
      <c r="Q78" s="301">
        <v>291102.86</v>
      </c>
      <c r="R78" s="301">
        <v>25033.26</v>
      </c>
      <c r="S78" s="302">
        <v>26337.83</v>
      </c>
      <c r="U78" s="223"/>
    </row>
    <row r="79" spans="2:21" ht="105" x14ac:dyDescent="0.25">
      <c r="B79" s="224" t="s">
        <v>592</v>
      </c>
      <c r="C79" s="41" t="s">
        <v>593</v>
      </c>
      <c r="D79" s="296" t="s">
        <v>594</v>
      </c>
      <c r="E79" s="296" t="s">
        <v>595</v>
      </c>
      <c r="F79" s="297" t="s">
        <v>1286</v>
      </c>
      <c r="G79" s="297" t="s">
        <v>1258</v>
      </c>
      <c r="H79" s="296" t="s">
        <v>1296</v>
      </c>
      <c r="I79" s="298" t="s">
        <v>1251</v>
      </c>
      <c r="J79" s="298"/>
      <c r="K79" s="218"/>
      <c r="L79" s="218"/>
      <c r="M79" s="218"/>
      <c r="N79" s="233">
        <v>2019</v>
      </c>
      <c r="O79" s="233">
        <v>2020</v>
      </c>
      <c r="P79" s="301">
        <v>41876.480000000003</v>
      </c>
      <c r="Q79" s="301">
        <v>35595</v>
      </c>
      <c r="R79" s="301">
        <v>3140.72</v>
      </c>
      <c r="S79" s="302">
        <v>3140.76</v>
      </c>
      <c r="U79" s="223"/>
    </row>
    <row r="80" spans="2:21" ht="90" x14ac:dyDescent="0.25">
      <c r="B80" s="224" t="s">
        <v>596</v>
      </c>
      <c r="C80" s="41" t="s">
        <v>597</v>
      </c>
      <c r="D80" s="296" t="s">
        <v>598</v>
      </c>
      <c r="E80" s="296" t="s">
        <v>599</v>
      </c>
      <c r="F80" s="297" t="s">
        <v>1286</v>
      </c>
      <c r="G80" s="297" t="s">
        <v>1259</v>
      </c>
      <c r="H80" s="296" t="s">
        <v>1296</v>
      </c>
      <c r="I80" s="298" t="s">
        <v>1251</v>
      </c>
      <c r="J80" s="298"/>
      <c r="K80" s="218"/>
      <c r="L80" s="218"/>
      <c r="M80" s="218"/>
      <c r="N80" s="233">
        <v>2018</v>
      </c>
      <c r="O80" s="233">
        <v>2020</v>
      </c>
      <c r="P80" s="301">
        <v>264614</v>
      </c>
      <c r="Q80" s="301">
        <v>224921.9</v>
      </c>
      <c r="R80" s="301">
        <v>19789.099999999999</v>
      </c>
      <c r="S80" s="302">
        <v>19903</v>
      </c>
      <c r="U80" s="223"/>
    </row>
    <row r="81" spans="2:23" ht="105" x14ac:dyDescent="0.25">
      <c r="B81" s="224" t="s">
        <v>600</v>
      </c>
      <c r="C81" s="41" t="s">
        <v>601</v>
      </c>
      <c r="D81" s="296" t="s">
        <v>602</v>
      </c>
      <c r="E81" s="296" t="s">
        <v>583</v>
      </c>
      <c r="F81" s="297" t="s">
        <v>1286</v>
      </c>
      <c r="G81" s="297" t="s">
        <v>1261</v>
      </c>
      <c r="H81" s="296" t="s">
        <v>1296</v>
      </c>
      <c r="I81" s="298" t="s">
        <v>1251</v>
      </c>
      <c r="J81" s="298"/>
      <c r="K81" s="218"/>
      <c r="L81" s="218"/>
      <c r="M81" s="218"/>
      <c r="N81" s="218">
        <v>2019</v>
      </c>
      <c r="O81" s="225">
        <v>2019</v>
      </c>
      <c r="P81" s="299">
        <v>77112</v>
      </c>
      <c r="Q81" s="299">
        <v>65544.649999999994</v>
      </c>
      <c r="R81" s="299">
        <v>5783.35</v>
      </c>
      <c r="S81" s="300">
        <v>5784</v>
      </c>
      <c r="U81" s="223"/>
      <c r="V81" s="306"/>
      <c r="W81" s="259"/>
    </row>
    <row r="82" spans="2:23" ht="105" x14ac:dyDescent="0.25">
      <c r="B82" s="224" t="s">
        <v>603</v>
      </c>
      <c r="C82" s="41" t="s">
        <v>604</v>
      </c>
      <c r="D82" s="296" t="s">
        <v>605</v>
      </c>
      <c r="E82" s="296" t="s">
        <v>552</v>
      </c>
      <c r="F82" s="297" t="s">
        <v>1286</v>
      </c>
      <c r="G82" s="297" t="s">
        <v>1261</v>
      </c>
      <c r="H82" s="296" t="s">
        <v>1296</v>
      </c>
      <c r="I82" s="298" t="s">
        <v>1251</v>
      </c>
      <c r="J82" s="298"/>
      <c r="K82" s="218"/>
      <c r="L82" s="218"/>
      <c r="M82" s="218"/>
      <c r="N82" s="233">
        <v>2019</v>
      </c>
      <c r="O82" s="233">
        <v>2021</v>
      </c>
      <c r="P82" s="301">
        <v>269441.15999999997</v>
      </c>
      <c r="Q82" s="301">
        <v>229024.99</v>
      </c>
      <c r="R82" s="301">
        <v>20208.080000000002</v>
      </c>
      <c r="S82" s="302">
        <v>20208.09</v>
      </c>
      <c r="T82" s="182"/>
      <c r="U82" s="223"/>
    </row>
    <row r="83" spans="2:23" ht="90" x14ac:dyDescent="0.25">
      <c r="B83" s="224" t="s">
        <v>606</v>
      </c>
      <c r="C83" s="256" t="s">
        <v>607</v>
      </c>
      <c r="D83" s="296" t="s">
        <v>608</v>
      </c>
      <c r="E83" s="296" t="s">
        <v>609</v>
      </c>
      <c r="F83" s="297" t="s">
        <v>1286</v>
      </c>
      <c r="G83" s="297" t="s">
        <v>1261</v>
      </c>
      <c r="H83" s="296" t="s">
        <v>1296</v>
      </c>
      <c r="I83" s="298" t="s">
        <v>1251</v>
      </c>
      <c r="J83" s="298"/>
      <c r="K83" s="218"/>
      <c r="L83" s="218"/>
      <c r="M83" s="218"/>
      <c r="N83" s="233">
        <v>2018</v>
      </c>
      <c r="O83" s="233">
        <v>2019</v>
      </c>
      <c r="P83" s="301">
        <v>5405.47</v>
      </c>
      <c r="Q83" s="301">
        <v>4594.6499999999996</v>
      </c>
      <c r="R83" s="301">
        <v>405.35</v>
      </c>
      <c r="S83" s="302">
        <v>405.47</v>
      </c>
      <c r="U83" s="223"/>
    </row>
    <row r="84" spans="2:23" ht="45" x14ac:dyDescent="0.25">
      <c r="B84" s="307" t="s">
        <v>1298</v>
      </c>
      <c r="C84" s="308"/>
      <c r="D84" s="309" t="s">
        <v>1299</v>
      </c>
      <c r="E84" s="309"/>
      <c r="F84" s="310"/>
      <c r="G84" s="310"/>
      <c r="H84" s="309"/>
      <c r="I84" s="311"/>
      <c r="J84" s="311"/>
      <c r="K84" s="211"/>
      <c r="L84" s="211"/>
      <c r="M84" s="211"/>
      <c r="N84" s="253"/>
      <c r="O84" s="253"/>
      <c r="P84" s="312">
        <f>SUM(P85)</f>
        <v>3890000</v>
      </c>
      <c r="Q84" s="312">
        <f>SUM(Q85)</f>
        <v>0</v>
      </c>
      <c r="R84" s="312">
        <f>SUM(R85)</f>
        <v>3264000</v>
      </c>
      <c r="S84" s="313">
        <f>SUM(S85)</f>
        <v>626000</v>
      </c>
      <c r="U84" s="522"/>
      <c r="V84" s="530"/>
    </row>
    <row r="85" spans="2:23" ht="195" customHeight="1" x14ac:dyDescent="0.25">
      <c r="B85" s="214" t="s">
        <v>611</v>
      </c>
      <c r="C85" s="256" t="s">
        <v>1300</v>
      </c>
      <c r="D85" s="296" t="s">
        <v>613</v>
      </c>
      <c r="E85" s="296" t="s">
        <v>614</v>
      </c>
      <c r="F85" s="297" t="s">
        <v>1286</v>
      </c>
      <c r="G85" s="297" t="s">
        <v>1301</v>
      </c>
      <c r="H85" s="296" t="s">
        <v>1302</v>
      </c>
      <c r="I85" s="298" t="s">
        <v>1303</v>
      </c>
      <c r="J85" s="298"/>
      <c r="K85" s="225" t="s">
        <v>615</v>
      </c>
      <c r="L85" s="225"/>
      <c r="M85" s="225"/>
      <c r="N85" s="233">
        <v>2020</v>
      </c>
      <c r="O85" s="233">
        <v>2022</v>
      </c>
      <c r="P85" s="301">
        <v>3890000</v>
      </c>
      <c r="Q85" s="301">
        <v>0</v>
      </c>
      <c r="R85" s="301">
        <v>3264000</v>
      </c>
      <c r="S85" s="302">
        <f>576000+50000</f>
        <v>626000</v>
      </c>
      <c r="U85" s="522"/>
      <c r="V85" s="530"/>
    </row>
    <row r="86" spans="2:23" ht="57" x14ac:dyDescent="0.25">
      <c r="B86" s="198" t="s">
        <v>1304</v>
      </c>
      <c r="C86" s="199"/>
      <c r="D86" s="200" t="s">
        <v>1305</v>
      </c>
      <c r="E86" s="201"/>
      <c r="F86" s="201"/>
      <c r="G86" s="201"/>
      <c r="H86" s="201"/>
      <c r="I86" s="201"/>
      <c r="J86" s="201"/>
      <c r="K86" s="201"/>
      <c r="L86" s="201"/>
      <c r="M86" s="201"/>
      <c r="N86" s="202"/>
      <c r="O86" s="202"/>
      <c r="P86" s="202"/>
      <c r="Q86" s="202"/>
      <c r="R86" s="202"/>
      <c r="S86" s="203"/>
      <c r="U86" s="223"/>
    </row>
    <row r="87" spans="2:23" ht="57" x14ac:dyDescent="0.25">
      <c r="B87" s="198" t="s">
        <v>41</v>
      </c>
      <c r="C87" s="199"/>
      <c r="D87" s="200" t="s">
        <v>1306</v>
      </c>
      <c r="E87" s="201"/>
      <c r="F87" s="201"/>
      <c r="G87" s="201"/>
      <c r="H87" s="201"/>
      <c r="I87" s="201"/>
      <c r="J87" s="201"/>
      <c r="K87" s="201"/>
      <c r="L87" s="201"/>
      <c r="M87" s="201"/>
      <c r="N87" s="202"/>
      <c r="O87" s="202"/>
      <c r="P87" s="202"/>
      <c r="Q87" s="202"/>
      <c r="R87" s="202"/>
      <c r="S87" s="203"/>
      <c r="U87" s="223"/>
    </row>
    <row r="88" spans="2:23" ht="85.5" x14ac:dyDescent="0.25">
      <c r="B88" s="198" t="s">
        <v>103</v>
      </c>
      <c r="C88" s="199"/>
      <c r="D88" s="200" t="s">
        <v>102</v>
      </c>
      <c r="E88" s="201"/>
      <c r="F88" s="201"/>
      <c r="G88" s="201"/>
      <c r="H88" s="201"/>
      <c r="I88" s="201"/>
      <c r="J88" s="201"/>
      <c r="K88" s="201"/>
      <c r="L88" s="201"/>
      <c r="M88" s="201"/>
      <c r="N88" s="202"/>
      <c r="O88" s="202"/>
      <c r="P88" s="202"/>
      <c r="Q88" s="202"/>
      <c r="R88" s="202"/>
      <c r="S88" s="203"/>
      <c r="U88" s="223"/>
    </row>
    <row r="89" spans="2:23" ht="71.25" x14ac:dyDescent="0.25">
      <c r="B89" s="207" t="s">
        <v>112</v>
      </c>
      <c r="C89" s="208"/>
      <c r="D89" s="209" t="s">
        <v>618</v>
      </c>
      <c r="E89" s="210"/>
      <c r="F89" s="210"/>
      <c r="G89" s="210"/>
      <c r="H89" s="210"/>
      <c r="I89" s="210"/>
      <c r="J89" s="210"/>
      <c r="K89" s="210"/>
      <c r="L89" s="210"/>
      <c r="M89" s="210"/>
      <c r="N89" s="211"/>
      <c r="O89" s="211"/>
      <c r="P89" s="254">
        <f>SUM(P90:P104)</f>
        <v>32835240.659999996</v>
      </c>
      <c r="Q89" s="254">
        <f t="shared" ref="Q89:S89" si="2">SUM(Q90:Q104)</f>
        <v>21130133.709999997</v>
      </c>
      <c r="R89" s="254">
        <f t="shared" si="2"/>
        <v>1864423.74</v>
      </c>
      <c r="S89" s="255">
        <f t="shared" si="2"/>
        <v>9840683.209999999</v>
      </c>
      <c r="U89" s="223"/>
      <c r="V89" s="1" t="s">
        <v>331</v>
      </c>
    </row>
    <row r="90" spans="2:23" ht="75" x14ac:dyDescent="0.25">
      <c r="B90" s="214" t="s">
        <v>619</v>
      </c>
      <c r="C90" s="256" t="s">
        <v>620</v>
      </c>
      <c r="D90" s="231" t="s">
        <v>621</v>
      </c>
      <c r="E90" s="231" t="s">
        <v>398</v>
      </c>
      <c r="F90" s="231"/>
      <c r="G90" s="231" t="s">
        <v>1257</v>
      </c>
      <c r="H90" s="314"/>
      <c r="I90" s="314"/>
      <c r="J90" s="314"/>
      <c r="K90" s="315"/>
      <c r="L90" s="315"/>
      <c r="M90" s="315"/>
      <c r="N90" s="225">
        <v>2020</v>
      </c>
      <c r="O90" s="225">
        <v>2022</v>
      </c>
      <c r="P90" s="234">
        <v>861231.92</v>
      </c>
      <c r="Q90" s="234">
        <v>0</v>
      </c>
      <c r="R90" s="234">
        <v>0</v>
      </c>
      <c r="S90" s="236">
        <v>861231.92</v>
      </c>
      <c r="T90" s="205"/>
      <c r="U90" s="522"/>
      <c r="V90" s="522"/>
    </row>
    <row r="91" spans="2:23" ht="73.5" customHeight="1" x14ac:dyDescent="0.25">
      <c r="B91" s="224" t="s">
        <v>623</v>
      </c>
      <c r="C91" s="256" t="s">
        <v>624</v>
      </c>
      <c r="D91" s="231" t="s">
        <v>625</v>
      </c>
      <c r="E91" s="231" t="s">
        <v>398</v>
      </c>
      <c r="F91" s="231"/>
      <c r="G91" s="231" t="s">
        <v>1257</v>
      </c>
      <c r="H91" s="232"/>
      <c r="I91" s="232"/>
      <c r="J91" s="232"/>
      <c r="K91" s="315"/>
      <c r="L91" s="315"/>
      <c r="M91" s="315"/>
      <c r="N91" s="225">
        <v>2020</v>
      </c>
      <c r="O91" s="225">
        <v>2022</v>
      </c>
      <c r="P91" s="234">
        <v>1578429</v>
      </c>
      <c r="Q91" s="234">
        <v>0</v>
      </c>
      <c r="R91" s="234">
        <v>0</v>
      </c>
      <c r="S91" s="236">
        <v>1578429</v>
      </c>
      <c r="T91" s="205"/>
      <c r="U91" s="522"/>
      <c r="V91" s="522"/>
    </row>
    <row r="92" spans="2:23" ht="60" x14ac:dyDescent="0.25">
      <c r="B92" s="224" t="s">
        <v>627</v>
      </c>
      <c r="C92" s="256" t="s">
        <v>628</v>
      </c>
      <c r="D92" s="231" t="s">
        <v>629</v>
      </c>
      <c r="E92" s="231" t="s">
        <v>398</v>
      </c>
      <c r="F92" s="231" t="s">
        <v>1248</v>
      </c>
      <c r="G92" s="231" t="s">
        <v>1257</v>
      </c>
      <c r="H92" s="232" t="s">
        <v>1307</v>
      </c>
      <c r="I92" s="232" t="s">
        <v>1251</v>
      </c>
      <c r="J92" s="232" t="s">
        <v>417</v>
      </c>
      <c r="K92" s="225"/>
      <c r="L92" s="225"/>
      <c r="M92" s="225"/>
      <c r="N92" s="225">
        <v>2017</v>
      </c>
      <c r="O92" s="225">
        <v>2020</v>
      </c>
      <c r="P92" s="234">
        <v>1568385.94</v>
      </c>
      <c r="Q92" s="234">
        <v>1333128.04</v>
      </c>
      <c r="R92" s="234">
        <v>117628.95</v>
      </c>
      <c r="S92" s="236">
        <v>117628.95</v>
      </c>
      <c r="T92" s="205"/>
      <c r="U92" s="230"/>
      <c r="V92" s="205"/>
    </row>
    <row r="93" spans="2:23" ht="60" x14ac:dyDescent="0.25">
      <c r="B93" s="224" t="s">
        <v>630</v>
      </c>
      <c r="C93" s="256" t="s">
        <v>631</v>
      </c>
      <c r="D93" s="231" t="s">
        <v>632</v>
      </c>
      <c r="E93" s="231" t="s">
        <v>398</v>
      </c>
      <c r="F93" s="231" t="s">
        <v>1248</v>
      </c>
      <c r="G93" s="231" t="s">
        <v>1257</v>
      </c>
      <c r="H93" s="232" t="s">
        <v>1307</v>
      </c>
      <c r="I93" s="232" t="s">
        <v>1251</v>
      </c>
      <c r="J93" s="232" t="s">
        <v>417</v>
      </c>
      <c r="K93" s="225"/>
      <c r="L93" s="225"/>
      <c r="M93" s="225"/>
      <c r="N93" s="225">
        <v>2018</v>
      </c>
      <c r="O93" s="225">
        <v>2021</v>
      </c>
      <c r="P93" s="234">
        <v>5959215.0899999999</v>
      </c>
      <c r="Q93" s="235">
        <v>5065332.82</v>
      </c>
      <c r="R93" s="235">
        <v>446941.13</v>
      </c>
      <c r="S93" s="316">
        <v>446941.14</v>
      </c>
      <c r="T93" s="222"/>
      <c r="U93" s="522"/>
      <c r="V93" s="522"/>
    </row>
    <row r="94" spans="2:23" ht="60" x14ac:dyDescent="0.25">
      <c r="B94" s="224" t="s">
        <v>633</v>
      </c>
      <c r="C94" s="256" t="s">
        <v>634</v>
      </c>
      <c r="D94" s="216" t="s">
        <v>635</v>
      </c>
      <c r="E94" s="216" t="s">
        <v>398</v>
      </c>
      <c r="F94" s="216" t="s">
        <v>1248</v>
      </c>
      <c r="G94" s="216" t="s">
        <v>1257</v>
      </c>
      <c r="H94" s="216" t="s">
        <v>1307</v>
      </c>
      <c r="I94" s="226" t="s">
        <v>1251</v>
      </c>
      <c r="J94" s="226" t="s">
        <v>417</v>
      </c>
      <c r="K94" s="225"/>
      <c r="L94" s="225"/>
      <c r="M94" s="225"/>
      <c r="N94" s="225">
        <v>2017</v>
      </c>
      <c r="O94" s="225">
        <v>2022</v>
      </c>
      <c r="P94" s="234">
        <v>4576890.4000000004</v>
      </c>
      <c r="Q94" s="234">
        <v>1462363.94</v>
      </c>
      <c r="R94" s="234">
        <v>129032.11</v>
      </c>
      <c r="S94" s="236">
        <v>2985494.35</v>
      </c>
      <c r="T94" s="205"/>
      <c r="U94" s="223"/>
    </row>
    <row r="95" spans="2:23" ht="90" x14ac:dyDescent="0.25">
      <c r="B95" s="224" t="s">
        <v>636</v>
      </c>
      <c r="C95" s="256" t="s">
        <v>637</v>
      </c>
      <c r="D95" s="231" t="s">
        <v>638</v>
      </c>
      <c r="E95" s="231" t="s">
        <v>398</v>
      </c>
      <c r="F95" s="231" t="s">
        <v>1248</v>
      </c>
      <c r="G95" s="231" t="s">
        <v>1257</v>
      </c>
      <c r="H95" s="232" t="s">
        <v>1307</v>
      </c>
      <c r="I95" s="232" t="s">
        <v>1251</v>
      </c>
      <c r="J95" s="232" t="s">
        <v>417</v>
      </c>
      <c r="K95" s="225"/>
      <c r="L95" s="225"/>
      <c r="M95" s="225"/>
      <c r="N95" s="225">
        <v>2017</v>
      </c>
      <c r="O95" s="225">
        <v>2020</v>
      </c>
      <c r="P95" s="234">
        <v>2595856.98</v>
      </c>
      <c r="Q95" s="234">
        <v>2206478.42</v>
      </c>
      <c r="R95" s="234">
        <v>194689.28</v>
      </c>
      <c r="S95" s="236">
        <v>194689.28</v>
      </c>
      <c r="T95" s="205"/>
      <c r="U95" s="223"/>
    </row>
    <row r="96" spans="2:23" ht="60" x14ac:dyDescent="0.25">
      <c r="B96" s="224" t="s">
        <v>639</v>
      </c>
      <c r="C96" s="41" t="s">
        <v>640</v>
      </c>
      <c r="D96" s="231" t="s">
        <v>641</v>
      </c>
      <c r="E96" s="231" t="s">
        <v>398</v>
      </c>
      <c r="F96" s="231" t="s">
        <v>1248</v>
      </c>
      <c r="G96" s="231" t="s">
        <v>1257</v>
      </c>
      <c r="H96" s="232" t="s">
        <v>1307</v>
      </c>
      <c r="I96" s="232" t="s">
        <v>1251</v>
      </c>
      <c r="J96" s="232" t="s">
        <v>417</v>
      </c>
      <c r="K96" s="218"/>
      <c r="L96" s="218"/>
      <c r="M96" s="225"/>
      <c r="N96" s="225">
        <v>2017</v>
      </c>
      <c r="O96" s="225">
        <v>2022</v>
      </c>
      <c r="P96" s="234">
        <v>1032434</v>
      </c>
      <c r="Q96" s="234">
        <v>877568.9</v>
      </c>
      <c r="R96" s="234">
        <v>77432.55</v>
      </c>
      <c r="S96" s="236">
        <v>77432.55</v>
      </c>
      <c r="U96" s="223"/>
    </row>
    <row r="97" spans="2:21" ht="60" x14ac:dyDescent="0.25">
      <c r="B97" s="224" t="s">
        <v>642</v>
      </c>
      <c r="C97" s="256" t="s">
        <v>643</v>
      </c>
      <c r="D97" s="216" t="s">
        <v>1308</v>
      </c>
      <c r="E97" s="216" t="s">
        <v>398</v>
      </c>
      <c r="F97" s="216"/>
      <c r="G97" s="216" t="s">
        <v>1257</v>
      </c>
      <c r="H97" s="226"/>
      <c r="I97" s="226"/>
      <c r="J97" s="226"/>
      <c r="K97" s="225"/>
      <c r="L97" s="225"/>
      <c r="M97" s="225"/>
      <c r="N97" s="225">
        <v>2021</v>
      </c>
      <c r="O97" s="225">
        <v>2023</v>
      </c>
      <c r="P97" s="234">
        <v>2587831.2599999998</v>
      </c>
      <c r="Q97" s="234">
        <v>0</v>
      </c>
      <c r="R97" s="234">
        <v>0</v>
      </c>
      <c r="S97" s="236">
        <v>2587831.2599999998</v>
      </c>
      <c r="U97" s="223"/>
    </row>
    <row r="98" spans="2:21" ht="60" x14ac:dyDescent="0.25">
      <c r="B98" s="224" t="s">
        <v>646</v>
      </c>
      <c r="C98" s="41" t="s">
        <v>647</v>
      </c>
      <c r="D98" s="231" t="s">
        <v>648</v>
      </c>
      <c r="E98" s="231" t="s">
        <v>398</v>
      </c>
      <c r="F98" s="231" t="s">
        <v>1248</v>
      </c>
      <c r="G98" s="231" t="s">
        <v>1257</v>
      </c>
      <c r="H98" s="232" t="s">
        <v>1307</v>
      </c>
      <c r="I98" s="232" t="s">
        <v>1251</v>
      </c>
      <c r="J98" s="232" t="s">
        <v>417</v>
      </c>
      <c r="K98" s="218"/>
      <c r="L98" s="218"/>
      <c r="M98" s="225"/>
      <c r="N98" s="225">
        <v>2017</v>
      </c>
      <c r="O98" s="225">
        <v>2020</v>
      </c>
      <c r="P98" s="257">
        <v>1785176.45</v>
      </c>
      <c r="Q98" s="257">
        <v>1517399.77</v>
      </c>
      <c r="R98" s="257">
        <v>133888.35</v>
      </c>
      <c r="S98" s="258">
        <v>133888.32999999999</v>
      </c>
      <c r="T98" s="317"/>
      <c r="U98" s="223"/>
    </row>
    <row r="99" spans="2:21" ht="105" x14ac:dyDescent="0.25">
      <c r="B99" s="224" t="s">
        <v>649</v>
      </c>
      <c r="C99" s="41" t="s">
        <v>650</v>
      </c>
      <c r="D99" s="231" t="s">
        <v>651</v>
      </c>
      <c r="E99" s="231" t="s">
        <v>398</v>
      </c>
      <c r="F99" s="231" t="s">
        <v>1248</v>
      </c>
      <c r="G99" s="231" t="s">
        <v>1257</v>
      </c>
      <c r="H99" s="232" t="s">
        <v>1307</v>
      </c>
      <c r="I99" s="232" t="s">
        <v>1251</v>
      </c>
      <c r="J99" s="232" t="s">
        <v>417</v>
      </c>
      <c r="K99" s="218"/>
      <c r="L99" s="218"/>
      <c r="M99" s="225"/>
      <c r="N99" s="225">
        <v>2017</v>
      </c>
      <c r="O99" s="225">
        <v>2020</v>
      </c>
      <c r="P99" s="234">
        <v>3098933.98</v>
      </c>
      <c r="Q99" s="234">
        <v>2634093.88</v>
      </c>
      <c r="R99" s="234">
        <v>232420.05</v>
      </c>
      <c r="S99" s="236">
        <v>232420.05</v>
      </c>
      <c r="U99" s="223"/>
    </row>
    <row r="100" spans="2:21" ht="60" x14ac:dyDescent="0.25">
      <c r="B100" s="214" t="s">
        <v>652</v>
      </c>
      <c r="C100" s="256" t="s">
        <v>653</v>
      </c>
      <c r="D100" s="231" t="s">
        <v>654</v>
      </c>
      <c r="E100" s="231" t="s">
        <v>398</v>
      </c>
      <c r="F100" s="231" t="s">
        <v>1248</v>
      </c>
      <c r="G100" s="231" t="s">
        <v>1257</v>
      </c>
      <c r="H100" s="232" t="s">
        <v>1307</v>
      </c>
      <c r="I100" s="232" t="s">
        <v>1251</v>
      </c>
      <c r="J100" s="232" t="s">
        <v>417</v>
      </c>
      <c r="K100" s="225"/>
      <c r="L100" s="225"/>
      <c r="M100" s="225"/>
      <c r="N100" s="225">
        <v>2017</v>
      </c>
      <c r="O100" s="225">
        <v>2021</v>
      </c>
      <c r="P100" s="234">
        <v>1981571.14</v>
      </c>
      <c r="Q100" s="257">
        <v>1605876.18</v>
      </c>
      <c r="R100" s="257">
        <v>141694.96</v>
      </c>
      <c r="S100" s="258">
        <v>234000</v>
      </c>
      <c r="T100" s="318"/>
      <c r="U100" s="230"/>
    </row>
    <row r="101" spans="2:21" ht="60" x14ac:dyDescent="0.25">
      <c r="B101" s="214" t="s">
        <v>655</v>
      </c>
      <c r="C101" s="256" t="s">
        <v>656</v>
      </c>
      <c r="D101" s="231" t="s">
        <v>657</v>
      </c>
      <c r="E101" s="231" t="s">
        <v>398</v>
      </c>
      <c r="F101" s="231" t="s">
        <v>1248</v>
      </c>
      <c r="G101" s="231" t="s">
        <v>1257</v>
      </c>
      <c r="H101" s="232" t="s">
        <v>1307</v>
      </c>
      <c r="I101" s="232" t="s">
        <v>1251</v>
      </c>
      <c r="J101" s="232" t="s">
        <v>417</v>
      </c>
      <c r="K101" s="225"/>
      <c r="L101" s="225"/>
      <c r="M101" s="225"/>
      <c r="N101" s="225">
        <v>2017</v>
      </c>
      <c r="O101" s="225">
        <v>2020</v>
      </c>
      <c r="P101" s="234">
        <v>660472.16</v>
      </c>
      <c r="Q101" s="234">
        <v>561401.29</v>
      </c>
      <c r="R101" s="234">
        <v>49535.44</v>
      </c>
      <c r="S101" s="236">
        <v>49535.43</v>
      </c>
      <c r="U101" s="223"/>
    </row>
    <row r="102" spans="2:21" ht="60" x14ac:dyDescent="0.25">
      <c r="B102" s="214" t="s">
        <v>658</v>
      </c>
      <c r="C102" s="256" t="s">
        <v>659</v>
      </c>
      <c r="D102" s="216" t="s">
        <v>660</v>
      </c>
      <c r="E102" s="216" t="s">
        <v>398</v>
      </c>
      <c r="F102" s="216" t="s">
        <v>1248</v>
      </c>
      <c r="G102" s="216" t="s">
        <v>1257</v>
      </c>
      <c r="H102" s="216" t="s">
        <v>1307</v>
      </c>
      <c r="I102" s="226" t="s">
        <v>1251</v>
      </c>
      <c r="J102" s="226" t="s">
        <v>417</v>
      </c>
      <c r="K102" s="225"/>
      <c r="L102" s="225"/>
      <c r="M102" s="225"/>
      <c r="N102" s="225">
        <v>2017</v>
      </c>
      <c r="O102" s="225">
        <v>2021</v>
      </c>
      <c r="P102" s="234">
        <v>3048812.34</v>
      </c>
      <c r="Q102" s="234">
        <v>2591490.4700000002</v>
      </c>
      <c r="R102" s="234">
        <v>228660.92</v>
      </c>
      <c r="S102" s="236">
        <v>228660.95</v>
      </c>
      <c r="U102" s="223"/>
    </row>
    <row r="103" spans="2:21" ht="75" x14ac:dyDescent="0.25">
      <c r="B103" s="214" t="s">
        <v>661</v>
      </c>
      <c r="C103" s="256" t="s">
        <v>662</v>
      </c>
      <c r="D103" s="231" t="s">
        <v>1309</v>
      </c>
      <c r="E103" s="216" t="s">
        <v>1310</v>
      </c>
      <c r="F103" s="216"/>
      <c r="G103" s="216"/>
      <c r="H103" s="216"/>
      <c r="I103" s="226"/>
      <c r="J103" s="226"/>
      <c r="K103" s="225"/>
      <c r="L103" s="225"/>
      <c r="M103" s="225"/>
      <c r="N103" s="225"/>
      <c r="O103" s="225"/>
      <c r="P103" s="234"/>
      <c r="Q103" s="234"/>
      <c r="R103" s="234"/>
      <c r="S103" s="236"/>
      <c r="U103" s="223"/>
    </row>
    <row r="104" spans="2:21" ht="105" x14ac:dyDescent="0.25">
      <c r="B104" s="214" t="s">
        <v>664</v>
      </c>
      <c r="C104" s="256" t="s">
        <v>665</v>
      </c>
      <c r="D104" s="231" t="s">
        <v>666</v>
      </c>
      <c r="E104" s="216" t="s">
        <v>398</v>
      </c>
      <c r="F104" s="216" t="s">
        <v>1248</v>
      </c>
      <c r="G104" s="216" t="s">
        <v>1257</v>
      </c>
      <c r="H104" s="216" t="s">
        <v>1311</v>
      </c>
      <c r="I104" s="226" t="s">
        <v>1312</v>
      </c>
      <c r="J104" s="226" t="s">
        <v>417</v>
      </c>
      <c r="K104" s="225"/>
      <c r="L104" s="225"/>
      <c r="M104" s="225"/>
      <c r="N104" s="225">
        <v>2020</v>
      </c>
      <c r="O104" s="225">
        <v>2023</v>
      </c>
      <c r="P104" s="257">
        <f>SUM(Q104:S104)</f>
        <v>1500000</v>
      </c>
      <c r="Q104" s="257">
        <v>1275000</v>
      </c>
      <c r="R104" s="257">
        <v>112500</v>
      </c>
      <c r="S104" s="258">
        <v>112500</v>
      </c>
      <c r="T104" s="319"/>
      <c r="U104" s="230"/>
    </row>
    <row r="105" spans="2:21" ht="57" x14ac:dyDescent="0.25">
      <c r="B105" s="207" t="s">
        <v>116</v>
      </c>
      <c r="C105" s="208"/>
      <c r="D105" s="209" t="s">
        <v>667</v>
      </c>
      <c r="E105" s="210"/>
      <c r="F105" s="210"/>
      <c r="G105" s="210"/>
      <c r="H105" s="210"/>
      <c r="I105" s="210"/>
      <c r="J105" s="210"/>
      <c r="K105" s="210"/>
      <c r="L105" s="210"/>
      <c r="M105" s="210"/>
      <c r="N105" s="211"/>
      <c r="O105" s="211"/>
      <c r="P105" s="254">
        <f>SUM(P106:P119)</f>
        <v>11702168.16</v>
      </c>
      <c r="Q105" s="254">
        <f t="shared" ref="Q105:S105" si="3">SUM(Q106:Q119)</f>
        <v>8855542.4800000004</v>
      </c>
      <c r="R105" s="254">
        <f t="shared" si="3"/>
        <v>784420.35000000009</v>
      </c>
      <c r="S105" s="255">
        <f t="shared" si="3"/>
        <v>2062205.3300000003</v>
      </c>
      <c r="U105" s="223"/>
    </row>
    <row r="106" spans="2:21" ht="45" x14ac:dyDescent="0.25">
      <c r="B106" s="224" t="s">
        <v>668</v>
      </c>
      <c r="C106" s="41" t="s">
        <v>669</v>
      </c>
      <c r="D106" s="215" t="s">
        <v>670</v>
      </c>
      <c r="E106" s="215"/>
      <c r="F106" s="215"/>
      <c r="G106" s="215"/>
      <c r="H106" s="217"/>
      <c r="I106" s="217"/>
      <c r="J106" s="217"/>
      <c r="K106" s="218"/>
      <c r="L106" s="218"/>
      <c r="M106" s="218"/>
      <c r="N106" s="218"/>
      <c r="O106" s="218"/>
      <c r="P106" s="227"/>
      <c r="Q106" s="227"/>
      <c r="R106" s="227"/>
      <c r="S106" s="229"/>
      <c r="U106" s="223"/>
    </row>
    <row r="107" spans="2:21" s="205" customFormat="1" ht="120" x14ac:dyDescent="0.25">
      <c r="B107" s="214" t="s">
        <v>671</v>
      </c>
      <c r="C107" s="256" t="s">
        <v>672</v>
      </c>
      <c r="D107" s="215" t="s">
        <v>673</v>
      </c>
      <c r="E107" s="215" t="s">
        <v>408</v>
      </c>
      <c r="F107" s="215" t="s">
        <v>1248</v>
      </c>
      <c r="G107" s="215" t="s">
        <v>1267</v>
      </c>
      <c r="H107" s="217" t="s">
        <v>1313</v>
      </c>
      <c r="I107" s="217" t="s">
        <v>1251</v>
      </c>
      <c r="J107" s="217" t="s">
        <v>417</v>
      </c>
      <c r="K107" s="225"/>
      <c r="L107" s="225"/>
      <c r="M107" s="225"/>
      <c r="N107" s="225">
        <v>2019</v>
      </c>
      <c r="O107" s="263">
        <v>2022</v>
      </c>
      <c r="P107" s="257">
        <v>3396198.65</v>
      </c>
      <c r="Q107" s="257">
        <v>1873516.79</v>
      </c>
      <c r="R107" s="257">
        <v>165310.29999999999</v>
      </c>
      <c r="S107" s="258">
        <v>1357371.56</v>
      </c>
      <c r="T107" s="264"/>
      <c r="U107" s="230"/>
    </row>
    <row r="108" spans="2:21" s="205" customFormat="1" ht="75" x14ac:dyDescent="0.25">
      <c r="B108" s="214" t="s">
        <v>674</v>
      </c>
      <c r="C108" s="256" t="s">
        <v>675</v>
      </c>
      <c r="D108" s="215" t="s">
        <v>676</v>
      </c>
      <c r="E108" s="215" t="s">
        <v>408</v>
      </c>
      <c r="F108" s="215" t="s">
        <v>1248</v>
      </c>
      <c r="G108" s="215" t="s">
        <v>1267</v>
      </c>
      <c r="H108" s="217" t="s">
        <v>1313</v>
      </c>
      <c r="I108" s="217" t="s">
        <v>1251</v>
      </c>
      <c r="J108" s="217" t="s">
        <v>417</v>
      </c>
      <c r="K108" s="225"/>
      <c r="L108" s="225"/>
      <c r="M108" s="225"/>
      <c r="N108" s="225">
        <v>2019</v>
      </c>
      <c r="O108" s="233">
        <v>2020</v>
      </c>
      <c r="P108" s="257">
        <v>321821.07</v>
      </c>
      <c r="Q108" s="234">
        <v>195500</v>
      </c>
      <c r="R108" s="234">
        <v>17250</v>
      </c>
      <c r="S108" s="258">
        <v>109071.07</v>
      </c>
      <c r="T108" s="264"/>
      <c r="U108" s="230"/>
    </row>
    <row r="109" spans="2:21" ht="45" x14ac:dyDescent="0.25">
      <c r="B109" s="224" t="s">
        <v>677</v>
      </c>
      <c r="C109" s="41" t="s">
        <v>678</v>
      </c>
      <c r="D109" s="215" t="s">
        <v>670</v>
      </c>
      <c r="E109" s="215"/>
      <c r="F109" s="215"/>
      <c r="G109" s="215"/>
      <c r="H109" s="217"/>
      <c r="I109" s="217"/>
      <c r="J109" s="217"/>
      <c r="K109" s="218"/>
      <c r="L109" s="218"/>
      <c r="M109" s="218"/>
      <c r="N109" s="218"/>
      <c r="O109" s="218"/>
      <c r="P109" s="227"/>
      <c r="Q109" s="227"/>
      <c r="R109" s="227"/>
      <c r="S109" s="229"/>
      <c r="U109" s="223"/>
    </row>
    <row r="110" spans="2:21" ht="45" x14ac:dyDescent="0.25">
      <c r="B110" s="224" t="s">
        <v>679</v>
      </c>
      <c r="C110" s="41" t="s">
        <v>680</v>
      </c>
      <c r="D110" s="215" t="s">
        <v>681</v>
      </c>
      <c r="E110" s="320"/>
      <c r="F110" s="320"/>
      <c r="G110" s="320"/>
      <c r="H110" s="321"/>
      <c r="I110" s="321"/>
      <c r="J110" s="321"/>
      <c r="K110" s="218"/>
      <c r="L110" s="218"/>
      <c r="M110" s="218"/>
      <c r="N110" s="218"/>
      <c r="O110" s="218"/>
      <c r="P110" s="322"/>
      <c r="Q110" s="322"/>
      <c r="R110" s="322"/>
      <c r="S110" s="323"/>
      <c r="U110" s="223"/>
    </row>
    <row r="111" spans="2:21" s="205" customFormat="1" ht="105" x14ac:dyDescent="0.25">
      <c r="B111" s="214" t="s">
        <v>682</v>
      </c>
      <c r="C111" s="256" t="s">
        <v>683</v>
      </c>
      <c r="D111" s="215" t="s">
        <v>684</v>
      </c>
      <c r="E111" s="215" t="s">
        <v>685</v>
      </c>
      <c r="F111" s="215" t="s">
        <v>1248</v>
      </c>
      <c r="G111" s="215" t="s">
        <v>1269</v>
      </c>
      <c r="H111" s="217" t="s">
        <v>1313</v>
      </c>
      <c r="I111" s="217" t="s">
        <v>1251</v>
      </c>
      <c r="J111" s="217" t="s">
        <v>417</v>
      </c>
      <c r="K111" s="225"/>
      <c r="L111" s="225"/>
      <c r="M111" s="225"/>
      <c r="N111" s="225">
        <v>2016</v>
      </c>
      <c r="O111" s="225">
        <v>2016</v>
      </c>
      <c r="P111" s="227">
        <v>121966.83</v>
      </c>
      <c r="Q111" s="227">
        <v>103671.8</v>
      </c>
      <c r="R111" s="227">
        <v>12196.69</v>
      </c>
      <c r="S111" s="229">
        <v>6098.34</v>
      </c>
      <c r="U111" s="230"/>
    </row>
    <row r="112" spans="2:21" s="205" customFormat="1" ht="75" x14ac:dyDescent="0.25">
      <c r="B112" s="214" t="s">
        <v>686</v>
      </c>
      <c r="C112" s="256" t="s">
        <v>687</v>
      </c>
      <c r="D112" s="215" t="s">
        <v>688</v>
      </c>
      <c r="E112" s="215" t="s">
        <v>685</v>
      </c>
      <c r="F112" s="215" t="s">
        <v>1248</v>
      </c>
      <c r="G112" s="215" t="s">
        <v>1269</v>
      </c>
      <c r="H112" s="217" t="s">
        <v>1313</v>
      </c>
      <c r="I112" s="217" t="s">
        <v>1251</v>
      </c>
      <c r="J112" s="217" t="s">
        <v>417</v>
      </c>
      <c r="K112" s="225"/>
      <c r="L112" s="225"/>
      <c r="M112" s="225"/>
      <c r="N112" s="225">
        <v>2018</v>
      </c>
      <c r="O112" s="225">
        <v>2020</v>
      </c>
      <c r="P112" s="324">
        <v>738911.07</v>
      </c>
      <c r="Q112" s="324">
        <v>628074.39</v>
      </c>
      <c r="R112" s="324">
        <v>55418.33</v>
      </c>
      <c r="S112" s="325">
        <v>55418.35</v>
      </c>
      <c r="U112" s="230"/>
    </row>
    <row r="113" spans="2:21" s="205" customFormat="1" ht="75" x14ac:dyDescent="0.25">
      <c r="B113" s="214" t="s">
        <v>689</v>
      </c>
      <c r="C113" s="256" t="s">
        <v>690</v>
      </c>
      <c r="D113" s="215" t="s">
        <v>691</v>
      </c>
      <c r="E113" s="215" t="s">
        <v>692</v>
      </c>
      <c r="F113" s="215" t="s">
        <v>1248</v>
      </c>
      <c r="G113" s="215" t="s">
        <v>1269</v>
      </c>
      <c r="H113" s="217" t="s">
        <v>1313</v>
      </c>
      <c r="I113" s="217" t="s">
        <v>1251</v>
      </c>
      <c r="J113" s="217" t="s">
        <v>417</v>
      </c>
      <c r="K113" s="225"/>
      <c r="L113" s="225"/>
      <c r="M113" s="225"/>
      <c r="N113" s="225">
        <v>2017</v>
      </c>
      <c r="O113" s="225">
        <v>2020</v>
      </c>
      <c r="P113" s="227">
        <v>1886806.72</v>
      </c>
      <c r="Q113" s="227">
        <v>1603785.71</v>
      </c>
      <c r="R113" s="227">
        <v>141510.51</v>
      </c>
      <c r="S113" s="229">
        <v>141510.5</v>
      </c>
      <c r="U113" s="230"/>
    </row>
    <row r="114" spans="2:21" s="205" customFormat="1" ht="75" x14ac:dyDescent="0.25">
      <c r="B114" s="214" t="s">
        <v>693</v>
      </c>
      <c r="C114" s="256" t="s">
        <v>694</v>
      </c>
      <c r="D114" s="215" t="s">
        <v>695</v>
      </c>
      <c r="E114" s="215" t="s">
        <v>685</v>
      </c>
      <c r="F114" s="215" t="s">
        <v>1248</v>
      </c>
      <c r="G114" s="215" t="s">
        <v>1269</v>
      </c>
      <c r="H114" s="217" t="s">
        <v>1313</v>
      </c>
      <c r="I114" s="217" t="s">
        <v>1251</v>
      </c>
      <c r="J114" s="217" t="s">
        <v>417</v>
      </c>
      <c r="K114" s="225"/>
      <c r="L114" s="225"/>
      <c r="M114" s="225"/>
      <c r="N114" s="225">
        <v>2018</v>
      </c>
      <c r="O114" s="263">
        <v>2021</v>
      </c>
      <c r="P114" s="257">
        <v>554269.77</v>
      </c>
      <c r="Q114" s="257">
        <v>471129.31</v>
      </c>
      <c r="R114" s="257">
        <v>41570.230000000003</v>
      </c>
      <c r="S114" s="258">
        <v>41570.230000000003</v>
      </c>
      <c r="T114" s="264"/>
      <c r="U114" s="230"/>
    </row>
    <row r="115" spans="2:21" s="205" customFormat="1" ht="60" x14ac:dyDescent="0.25">
      <c r="B115" s="141" t="s">
        <v>696</v>
      </c>
      <c r="C115" s="256" t="s">
        <v>697</v>
      </c>
      <c r="D115" s="215" t="s">
        <v>698</v>
      </c>
      <c r="E115" s="215" t="s">
        <v>699</v>
      </c>
      <c r="F115" s="215" t="s">
        <v>1248</v>
      </c>
      <c r="G115" s="215" t="s">
        <v>1314</v>
      </c>
      <c r="H115" s="217" t="s">
        <v>1315</v>
      </c>
      <c r="I115" s="217" t="s">
        <v>1251</v>
      </c>
      <c r="J115" s="217" t="s">
        <v>417</v>
      </c>
      <c r="K115" s="225"/>
      <c r="L115" s="225"/>
      <c r="M115" s="225"/>
      <c r="N115" s="225">
        <v>2016</v>
      </c>
      <c r="O115" s="225">
        <v>2018</v>
      </c>
      <c r="P115" s="227">
        <v>317629.46999999997</v>
      </c>
      <c r="Q115" s="227">
        <v>269985.03999999998</v>
      </c>
      <c r="R115" s="227">
        <v>23822.22</v>
      </c>
      <c r="S115" s="229">
        <v>23822.21</v>
      </c>
      <c r="U115" s="230"/>
    </row>
    <row r="116" spans="2:21" s="205" customFormat="1" ht="185.25" customHeight="1" x14ac:dyDescent="0.25">
      <c r="B116" s="141" t="s">
        <v>700</v>
      </c>
      <c r="C116" s="256" t="s">
        <v>701</v>
      </c>
      <c r="D116" s="215" t="s">
        <v>702</v>
      </c>
      <c r="E116" s="215" t="s">
        <v>703</v>
      </c>
      <c r="F116" s="215" t="s">
        <v>1248</v>
      </c>
      <c r="G116" s="215" t="s">
        <v>1316</v>
      </c>
      <c r="H116" s="217" t="s">
        <v>1315</v>
      </c>
      <c r="I116" s="217" t="s">
        <v>1251</v>
      </c>
      <c r="J116" s="217" t="s">
        <v>417</v>
      </c>
      <c r="K116" s="225"/>
      <c r="L116" s="225"/>
      <c r="M116" s="225"/>
      <c r="N116" s="225">
        <v>2016</v>
      </c>
      <c r="O116" s="225">
        <v>2020</v>
      </c>
      <c r="P116" s="227">
        <v>486547.58</v>
      </c>
      <c r="Q116" s="227">
        <v>413565.44</v>
      </c>
      <c r="R116" s="227">
        <v>36491.07</v>
      </c>
      <c r="S116" s="229">
        <v>36491.07</v>
      </c>
      <c r="U116" s="230"/>
    </row>
    <row r="117" spans="2:21" s="205" customFormat="1" ht="60" x14ac:dyDescent="0.25">
      <c r="B117" s="141" t="s">
        <v>704</v>
      </c>
      <c r="C117" s="256" t="s">
        <v>705</v>
      </c>
      <c r="D117" s="215" t="s">
        <v>706</v>
      </c>
      <c r="E117" s="215" t="s">
        <v>685</v>
      </c>
      <c r="F117" s="215" t="s">
        <v>1317</v>
      </c>
      <c r="G117" s="215" t="s">
        <v>1269</v>
      </c>
      <c r="H117" s="217" t="s">
        <v>1311</v>
      </c>
      <c r="I117" s="217" t="s">
        <v>1312</v>
      </c>
      <c r="J117" s="217" t="s">
        <v>417</v>
      </c>
      <c r="K117" s="225"/>
      <c r="L117" s="225"/>
      <c r="M117" s="225"/>
      <c r="N117" s="225">
        <v>2020</v>
      </c>
      <c r="O117" s="225">
        <v>2022</v>
      </c>
      <c r="P117" s="227">
        <v>300000</v>
      </c>
      <c r="Q117" s="227">
        <v>255000</v>
      </c>
      <c r="R117" s="227">
        <v>22500</v>
      </c>
      <c r="S117" s="229">
        <v>22500</v>
      </c>
      <c r="U117" s="230"/>
    </row>
    <row r="118" spans="2:21" s="205" customFormat="1" ht="135" x14ac:dyDescent="0.25">
      <c r="B118" s="141" t="s">
        <v>708</v>
      </c>
      <c r="C118" s="256" t="s">
        <v>1318</v>
      </c>
      <c r="D118" s="215" t="s">
        <v>1319</v>
      </c>
      <c r="E118" s="215" t="s">
        <v>408</v>
      </c>
      <c r="F118" s="215" t="s">
        <v>1317</v>
      </c>
      <c r="G118" s="215" t="s">
        <v>1254</v>
      </c>
      <c r="H118" s="217" t="s">
        <v>1313</v>
      </c>
      <c r="I118" s="217" t="s">
        <v>1251</v>
      </c>
      <c r="J118" s="217" t="s">
        <v>417</v>
      </c>
      <c r="K118" s="225"/>
      <c r="L118" s="225"/>
      <c r="M118" s="225"/>
      <c r="N118" s="225">
        <v>2020</v>
      </c>
      <c r="O118" s="225">
        <v>2022</v>
      </c>
      <c r="P118" s="227">
        <v>3278017</v>
      </c>
      <c r="Q118" s="227">
        <v>2786314</v>
      </c>
      <c r="R118" s="227">
        <v>245851</v>
      </c>
      <c r="S118" s="229">
        <v>245852</v>
      </c>
      <c r="U118" s="230"/>
    </row>
    <row r="119" spans="2:21" s="205" customFormat="1" ht="90" x14ac:dyDescent="0.25">
      <c r="B119" s="141" t="s">
        <v>713</v>
      </c>
      <c r="C119" s="256" t="s">
        <v>714</v>
      </c>
      <c r="D119" s="215" t="s">
        <v>715</v>
      </c>
      <c r="E119" s="215" t="s">
        <v>408</v>
      </c>
      <c r="F119" s="215" t="s">
        <v>1317</v>
      </c>
      <c r="G119" s="215" t="s">
        <v>1254</v>
      </c>
      <c r="H119" s="217" t="s">
        <v>1311</v>
      </c>
      <c r="I119" s="217" t="s">
        <v>1312</v>
      </c>
      <c r="J119" s="217" t="s">
        <v>417</v>
      </c>
      <c r="K119" s="225"/>
      <c r="L119" s="225"/>
      <c r="M119" s="225"/>
      <c r="N119" s="225">
        <v>2020</v>
      </c>
      <c r="O119" s="225">
        <v>2023</v>
      </c>
      <c r="P119" s="227">
        <v>300000</v>
      </c>
      <c r="Q119" s="227">
        <v>255000</v>
      </c>
      <c r="R119" s="227">
        <v>22500</v>
      </c>
      <c r="S119" s="229">
        <v>22500</v>
      </c>
      <c r="T119" s="204"/>
      <c r="U119" s="221"/>
    </row>
    <row r="120" spans="2:21" ht="57" x14ac:dyDescent="0.25">
      <c r="B120" s="207" t="s">
        <v>117</v>
      </c>
      <c r="C120" s="208"/>
      <c r="D120" s="209" t="s">
        <v>716</v>
      </c>
      <c r="E120" s="210"/>
      <c r="F120" s="210"/>
      <c r="G120" s="210"/>
      <c r="H120" s="210"/>
      <c r="I120" s="210"/>
      <c r="J120" s="210"/>
      <c r="K120" s="210"/>
      <c r="L120" s="210"/>
      <c r="M120" s="210"/>
      <c r="N120" s="211"/>
      <c r="O120" s="211"/>
      <c r="P120" s="212">
        <f>SUM(P121:P127)</f>
        <v>7025710.5899999999</v>
      </c>
      <c r="Q120" s="212">
        <f>SUM(Q121:Q127)</f>
        <v>5652633.21</v>
      </c>
      <c r="R120" s="212">
        <f>SUM(R121:R127)</f>
        <v>139696.01999999999</v>
      </c>
      <c r="S120" s="213">
        <f>SUM(S121:S127)</f>
        <v>1233381.3599999999</v>
      </c>
      <c r="U120" s="223"/>
    </row>
    <row r="121" spans="2:21" s="205" customFormat="1" ht="75" x14ac:dyDescent="0.25">
      <c r="B121" s="214" t="s">
        <v>717</v>
      </c>
      <c r="C121" s="256" t="s">
        <v>718</v>
      </c>
      <c r="D121" s="215" t="s">
        <v>1320</v>
      </c>
      <c r="E121" s="215" t="s">
        <v>408</v>
      </c>
      <c r="F121" s="215" t="s">
        <v>1321</v>
      </c>
      <c r="G121" s="215" t="s">
        <v>1267</v>
      </c>
      <c r="H121" s="217" t="s">
        <v>1322</v>
      </c>
      <c r="I121" s="217" t="s">
        <v>1251</v>
      </c>
      <c r="J121" s="217" t="s">
        <v>417</v>
      </c>
      <c r="K121" s="225"/>
      <c r="L121" s="225"/>
      <c r="M121" s="225"/>
      <c r="N121" s="225">
        <v>2018</v>
      </c>
      <c r="O121" s="263">
        <v>2021</v>
      </c>
      <c r="P121" s="257">
        <v>1149199</v>
      </c>
      <c r="Q121" s="234">
        <v>806692.96</v>
      </c>
      <c r="R121" s="257">
        <v>86189.92</v>
      </c>
      <c r="S121" s="258">
        <v>256316.12</v>
      </c>
      <c r="T121" s="264"/>
      <c r="U121" s="230"/>
    </row>
    <row r="122" spans="2:21" s="205" customFormat="1" ht="105" x14ac:dyDescent="0.25">
      <c r="B122" s="214" t="s">
        <v>720</v>
      </c>
      <c r="C122" s="256" t="s">
        <v>721</v>
      </c>
      <c r="D122" s="215" t="s">
        <v>722</v>
      </c>
      <c r="E122" s="215" t="s">
        <v>685</v>
      </c>
      <c r="F122" s="215" t="s">
        <v>1321</v>
      </c>
      <c r="G122" s="215" t="s">
        <v>1269</v>
      </c>
      <c r="H122" s="217" t="s">
        <v>1322</v>
      </c>
      <c r="I122" s="217" t="s">
        <v>1251</v>
      </c>
      <c r="J122" s="217" t="s">
        <v>417</v>
      </c>
      <c r="K122" s="225"/>
      <c r="L122" s="225"/>
      <c r="M122" s="225"/>
      <c r="N122" s="225">
        <v>2018</v>
      </c>
      <c r="O122" s="225">
        <v>2021</v>
      </c>
      <c r="P122" s="227">
        <v>888818.82</v>
      </c>
      <c r="Q122" s="227">
        <v>606401.9</v>
      </c>
      <c r="R122" s="227">
        <v>53506.1</v>
      </c>
      <c r="S122" s="229">
        <v>228910.82</v>
      </c>
      <c r="U122" s="230" t="s">
        <v>331</v>
      </c>
    </row>
    <row r="123" spans="2:21" s="205" customFormat="1" ht="45" x14ac:dyDescent="0.25">
      <c r="B123" s="214" t="s">
        <v>723</v>
      </c>
      <c r="C123" s="256" t="s">
        <v>724</v>
      </c>
      <c r="D123" s="215" t="s">
        <v>725</v>
      </c>
      <c r="E123" s="215" t="s">
        <v>699</v>
      </c>
      <c r="F123" s="215" t="s">
        <v>1321</v>
      </c>
      <c r="G123" s="215" t="s">
        <v>1314</v>
      </c>
      <c r="H123" s="217" t="s">
        <v>1322</v>
      </c>
      <c r="I123" s="217" t="s">
        <v>1251</v>
      </c>
      <c r="J123" s="217" t="s">
        <v>417</v>
      </c>
      <c r="K123" s="225"/>
      <c r="L123" s="225"/>
      <c r="M123" s="225"/>
      <c r="N123" s="225">
        <v>2017</v>
      </c>
      <c r="O123" s="225">
        <v>2020</v>
      </c>
      <c r="P123" s="227">
        <v>815603</v>
      </c>
      <c r="Q123" s="227">
        <v>693263</v>
      </c>
      <c r="R123" s="227">
        <v>0</v>
      </c>
      <c r="S123" s="229">
        <v>122340</v>
      </c>
      <c r="U123" s="230"/>
    </row>
    <row r="124" spans="2:21" s="205" customFormat="1" ht="45" x14ac:dyDescent="0.25">
      <c r="B124" s="214" t="s">
        <v>726</v>
      </c>
      <c r="C124" s="256" t="s">
        <v>727</v>
      </c>
      <c r="D124" s="215" t="s">
        <v>728</v>
      </c>
      <c r="E124" s="215" t="s">
        <v>703</v>
      </c>
      <c r="F124" s="215" t="s">
        <v>1321</v>
      </c>
      <c r="G124" s="215" t="s">
        <v>1316</v>
      </c>
      <c r="H124" s="217" t="s">
        <v>1322</v>
      </c>
      <c r="I124" s="217" t="s">
        <v>1251</v>
      </c>
      <c r="J124" s="217" t="s">
        <v>417</v>
      </c>
      <c r="K124" s="225"/>
      <c r="L124" s="225"/>
      <c r="M124" s="225"/>
      <c r="N124" s="225">
        <v>2017</v>
      </c>
      <c r="O124" s="263">
        <v>2019</v>
      </c>
      <c r="P124" s="227">
        <v>807946.25</v>
      </c>
      <c r="Q124" s="227">
        <v>686754.31</v>
      </c>
      <c r="R124" s="227">
        <v>0</v>
      </c>
      <c r="S124" s="229">
        <v>121191.94</v>
      </c>
      <c r="T124" s="264"/>
      <c r="U124" s="230"/>
    </row>
    <row r="125" spans="2:21" s="205" customFormat="1" ht="75" x14ac:dyDescent="0.25">
      <c r="B125" s="214" t="s">
        <v>729</v>
      </c>
      <c r="C125" s="256" t="s">
        <v>730</v>
      </c>
      <c r="D125" s="215" t="s">
        <v>731</v>
      </c>
      <c r="E125" s="215" t="s">
        <v>703</v>
      </c>
      <c r="F125" s="215" t="s">
        <v>1321</v>
      </c>
      <c r="G125" s="215" t="s">
        <v>1316</v>
      </c>
      <c r="H125" s="217" t="s">
        <v>1322</v>
      </c>
      <c r="I125" s="217" t="s">
        <v>1251</v>
      </c>
      <c r="J125" s="217" t="s">
        <v>417</v>
      </c>
      <c r="K125" s="225"/>
      <c r="L125" s="225"/>
      <c r="M125" s="225"/>
      <c r="N125" s="225">
        <v>2020</v>
      </c>
      <c r="O125" s="233">
        <v>2021</v>
      </c>
      <c r="P125" s="227">
        <v>404233.69</v>
      </c>
      <c r="Q125" s="227">
        <v>343598.63</v>
      </c>
      <c r="R125" s="227">
        <v>0</v>
      </c>
      <c r="S125" s="229">
        <v>60635.06</v>
      </c>
      <c r="T125" s="65"/>
      <c r="U125" s="230"/>
    </row>
    <row r="126" spans="2:21" s="205" customFormat="1" ht="60" x14ac:dyDescent="0.25">
      <c r="B126" s="214" t="s">
        <v>732</v>
      </c>
      <c r="C126" s="256" t="s">
        <v>733</v>
      </c>
      <c r="D126" s="215" t="s">
        <v>734</v>
      </c>
      <c r="E126" s="215" t="s">
        <v>735</v>
      </c>
      <c r="F126" s="215" t="s">
        <v>1321</v>
      </c>
      <c r="G126" s="215" t="s">
        <v>1258</v>
      </c>
      <c r="H126" s="217" t="s">
        <v>1322</v>
      </c>
      <c r="I126" s="217" t="s">
        <v>1251</v>
      </c>
      <c r="J126" s="217" t="s">
        <v>417</v>
      </c>
      <c r="K126" s="225"/>
      <c r="L126" s="225"/>
      <c r="M126" s="225"/>
      <c r="N126" s="225">
        <v>2017</v>
      </c>
      <c r="O126" s="263">
        <v>2020</v>
      </c>
      <c r="P126" s="227">
        <v>1380499.83</v>
      </c>
      <c r="Q126" s="227">
        <v>1173424.4099999999</v>
      </c>
      <c r="R126" s="227">
        <v>0</v>
      </c>
      <c r="S126" s="229">
        <v>207075.42</v>
      </c>
      <c r="T126" s="264"/>
      <c r="U126" s="230"/>
    </row>
    <row r="127" spans="2:21" ht="60" x14ac:dyDescent="0.25">
      <c r="B127" s="224" t="s">
        <v>736</v>
      </c>
      <c r="C127" s="41" t="s">
        <v>737</v>
      </c>
      <c r="D127" s="216" t="s">
        <v>738</v>
      </c>
      <c r="E127" s="216" t="s">
        <v>398</v>
      </c>
      <c r="F127" s="216" t="s">
        <v>1321</v>
      </c>
      <c r="G127" s="216" t="s">
        <v>1289</v>
      </c>
      <c r="H127" s="226" t="s">
        <v>1322</v>
      </c>
      <c r="I127" s="226" t="s">
        <v>1251</v>
      </c>
      <c r="J127" s="226" t="s">
        <v>417</v>
      </c>
      <c r="K127" s="218"/>
      <c r="L127" s="218"/>
      <c r="M127" s="218"/>
      <c r="N127" s="218">
        <v>2018</v>
      </c>
      <c r="O127" s="218">
        <v>2020</v>
      </c>
      <c r="P127" s="227">
        <f t="array" ref="P127">SUM(Q127,R127,S127)</f>
        <v>1579410</v>
      </c>
      <c r="Q127" s="227">
        <v>1342498</v>
      </c>
      <c r="R127" s="326">
        <v>0</v>
      </c>
      <c r="S127" s="229">
        <v>236912</v>
      </c>
      <c r="U127" s="223"/>
    </row>
    <row r="128" spans="2:21" ht="42.75" x14ac:dyDescent="0.25">
      <c r="B128" s="207" t="s">
        <v>118</v>
      </c>
      <c r="C128" s="208"/>
      <c r="D128" s="209" t="s">
        <v>739</v>
      </c>
      <c r="E128" s="210"/>
      <c r="F128" s="210"/>
      <c r="G128" s="210"/>
      <c r="H128" s="210"/>
      <c r="I128" s="210"/>
      <c r="J128" s="210"/>
      <c r="K128" s="210"/>
      <c r="L128" s="210"/>
      <c r="M128" s="210"/>
      <c r="N128" s="211"/>
      <c r="O128" s="211"/>
      <c r="P128" s="254">
        <f>SUM(P129:P134)</f>
        <v>9225161.6199999992</v>
      </c>
      <c r="Q128" s="254">
        <f t="shared" ref="Q128:S128" si="4">SUM(Q129:Q134)</f>
        <v>6672749.1600000001</v>
      </c>
      <c r="R128" s="254">
        <f t="shared" si="4"/>
        <v>1606670</v>
      </c>
      <c r="S128" s="255">
        <f t="shared" si="4"/>
        <v>945742.46000000008</v>
      </c>
      <c r="U128" s="223"/>
    </row>
    <row r="129" spans="2:21" s="205" customFormat="1" ht="75" x14ac:dyDescent="0.25">
      <c r="B129" s="214" t="s">
        <v>740</v>
      </c>
      <c r="C129" s="256" t="s">
        <v>741</v>
      </c>
      <c r="D129" s="215" t="s">
        <v>742</v>
      </c>
      <c r="E129" s="215" t="s">
        <v>408</v>
      </c>
      <c r="F129" s="215" t="s">
        <v>1323</v>
      </c>
      <c r="G129" s="215" t="s">
        <v>1267</v>
      </c>
      <c r="H129" s="217" t="s">
        <v>1324</v>
      </c>
      <c r="I129" s="217" t="s">
        <v>1251</v>
      </c>
      <c r="J129" s="215" t="s">
        <v>417</v>
      </c>
      <c r="K129" s="225"/>
      <c r="L129" s="225"/>
      <c r="M129" s="225"/>
      <c r="N129" s="225">
        <v>2017</v>
      </c>
      <c r="O129" s="225">
        <v>2020</v>
      </c>
      <c r="P129" s="257">
        <v>254186.01</v>
      </c>
      <c r="Q129" s="257">
        <v>216058.1</v>
      </c>
      <c r="R129" s="265">
        <v>0</v>
      </c>
      <c r="S129" s="258">
        <v>38127.910000000003</v>
      </c>
      <c r="T129" s="317"/>
      <c r="U129" s="327"/>
    </row>
    <row r="130" spans="2:21" ht="45" x14ac:dyDescent="0.25">
      <c r="B130" s="224" t="s">
        <v>743</v>
      </c>
      <c r="C130" s="41" t="s">
        <v>744</v>
      </c>
      <c r="D130" s="231" t="s">
        <v>745</v>
      </c>
      <c r="E130" s="231" t="s">
        <v>746</v>
      </c>
      <c r="F130" s="216" t="s">
        <v>1323</v>
      </c>
      <c r="G130" s="216" t="s">
        <v>1289</v>
      </c>
      <c r="H130" s="232" t="s">
        <v>1325</v>
      </c>
      <c r="I130" s="232" t="s">
        <v>1312</v>
      </c>
      <c r="J130" s="232" t="s">
        <v>417</v>
      </c>
      <c r="K130" s="218"/>
      <c r="L130" s="218"/>
      <c r="M130" s="218"/>
      <c r="N130" s="218">
        <v>2017</v>
      </c>
      <c r="O130" s="263">
        <v>2019</v>
      </c>
      <c r="P130" s="257">
        <f>SUM(Q130:S130)</f>
        <v>4261000</v>
      </c>
      <c r="Q130" s="257">
        <v>3621850</v>
      </c>
      <c r="R130" s="257">
        <v>639150</v>
      </c>
      <c r="S130" s="236">
        <v>0</v>
      </c>
      <c r="T130" s="328"/>
      <c r="U130" s="223"/>
    </row>
    <row r="131" spans="2:21" ht="105" x14ac:dyDescent="0.25">
      <c r="B131" s="224" t="s">
        <v>747</v>
      </c>
      <c r="C131" s="41" t="s">
        <v>748</v>
      </c>
      <c r="D131" s="231" t="s">
        <v>749</v>
      </c>
      <c r="E131" s="231" t="s">
        <v>750</v>
      </c>
      <c r="F131" s="216" t="s">
        <v>1323</v>
      </c>
      <c r="G131" s="216" t="s">
        <v>1289</v>
      </c>
      <c r="H131" s="232" t="s">
        <v>1325</v>
      </c>
      <c r="I131" s="232" t="s">
        <v>1312</v>
      </c>
      <c r="J131" s="232" t="s">
        <v>417</v>
      </c>
      <c r="K131" s="218"/>
      <c r="L131" s="218"/>
      <c r="M131" s="218"/>
      <c r="N131" s="218">
        <v>2017</v>
      </c>
      <c r="O131" s="218">
        <v>2019</v>
      </c>
      <c r="P131" s="234">
        <f t="array" ref="P131">SUM(Q131,R131,S131)</f>
        <v>1250131</v>
      </c>
      <c r="Q131" s="234">
        <v>1062611</v>
      </c>
      <c r="R131" s="234">
        <v>187520</v>
      </c>
      <c r="S131" s="236">
        <v>0</v>
      </c>
      <c r="U131" s="223"/>
    </row>
    <row r="132" spans="2:21" ht="75" x14ac:dyDescent="0.25">
      <c r="B132" s="224" t="s">
        <v>751</v>
      </c>
      <c r="C132" s="41" t="s">
        <v>752</v>
      </c>
      <c r="D132" s="231" t="s">
        <v>753</v>
      </c>
      <c r="E132" s="216" t="s">
        <v>398</v>
      </c>
      <c r="F132" s="216" t="s">
        <v>1323</v>
      </c>
      <c r="G132" s="216" t="s">
        <v>1289</v>
      </c>
      <c r="H132" s="232" t="s">
        <v>1326</v>
      </c>
      <c r="I132" s="226" t="s">
        <v>1251</v>
      </c>
      <c r="J132" s="226" t="s">
        <v>417</v>
      </c>
      <c r="K132" s="218"/>
      <c r="L132" s="218"/>
      <c r="M132" s="218"/>
      <c r="N132" s="218">
        <v>2018</v>
      </c>
      <c r="O132" s="218">
        <v>2020</v>
      </c>
      <c r="P132" s="227">
        <v>1525618.18</v>
      </c>
      <c r="Q132" s="227">
        <v>1198462.06</v>
      </c>
      <c r="R132" s="227">
        <v>0</v>
      </c>
      <c r="S132" s="229">
        <v>327156.12</v>
      </c>
      <c r="U132" s="223"/>
    </row>
    <row r="133" spans="2:21" s="205" customFormat="1" ht="75" x14ac:dyDescent="0.25">
      <c r="B133" s="214" t="s">
        <v>754</v>
      </c>
      <c r="C133" s="256" t="s">
        <v>755</v>
      </c>
      <c r="D133" s="215" t="s">
        <v>756</v>
      </c>
      <c r="E133" s="215" t="s">
        <v>757</v>
      </c>
      <c r="F133" s="215" t="s">
        <v>1323</v>
      </c>
      <c r="G133" s="215" t="s">
        <v>1259</v>
      </c>
      <c r="H133" s="215" t="s">
        <v>1324</v>
      </c>
      <c r="I133" s="217" t="s">
        <v>1251</v>
      </c>
      <c r="J133" s="217" t="s">
        <v>417</v>
      </c>
      <c r="K133" s="225"/>
      <c r="L133" s="225"/>
      <c r="M133" s="225"/>
      <c r="N133" s="225">
        <v>2018</v>
      </c>
      <c r="O133" s="233">
        <v>2019</v>
      </c>
      <c r="P133" s="227">
        <v>653705.27</v>
      </c>
      <c r="Q133" s="227">
        <v>286884</v>
      </c>
      <c r="R133" s="227">
        <v>0</v>
      </c>
      <c r="S133" s="229">
        <v>366821.27</v>
      </c>
      <c r="U133" s="230"/>
    </row>
    <row r="134" spans="2:21" s="205" customFormat="1" ht="150" x14ac:dyDescent="0.25">
      <c r="B134" s="214" t="s">
        <v>758</v>
      </c>
      <c r="C134" s="256" t="s">
        <v>759</v>
      </c>
      <c r="D134" s="215" t="s">
        <v>760</v>
      </c>
      <c r="E134" s="215" t="s">
        <v>703</v>
      </c>
      <c r="F134" s="215" t="s">
        <v>1323</v>
      </c>
      <c r="G134" s="215" t="s">
        <v>1316</v>
      </c>
      <c r="H134" s="215" t="s">
        <v>1324</v>
      </c>
      <c r="I134" s="217" t="s">
        <v>1251</v>
      </c>
      <c r="J134" s="217" t="s">
        <v>417</v>
      </c>
      <c r="K134" s="225"/>
      <c r="L134" s="225"/>
      <c r="M134" s="225"/>
      <c r="N134" s="225">
        <v>2017</v>
      </c>
      <c r="O134" s="225">
        <v>2020</v>
      </c>
      <c r="P134" s="227">
        <v>1280521.1599999999</v>
      </c>
      <c r="Q134" s="227">
        <v>286884</v>
      </c>
      <c r="R134" s="227">
        <v>780000</v>
      </c>
      <c r="S134" s="229">
        <v>213637.16</v>
      </c>
      <c r="U134" s="230"/>
    </row>
    <row r="135" spans="2:21" ht="42.75" x14ac:dyDescent="0.25">
      <c r="B135" s="207" t="s">
        <v>119</v>
      </c>
      <c r="C135" s="208"/>
      <c r="D135" s="209" t="s">
        <v>761</v>
      </c>
      <c r="E135" s="210"/>
      <c r="F135" s="210"/>
      <c r="G135" s="210"/>
      <c r="H135" s="210"/>
      <c r="I135" s="210"/>
      <c r="J135" s="210"/>
      <c r="K135" s="210"/>
      <c r="L135" s="210"/>
      <c r="M135" s="210"/>
      <c r="N135" s="211"/>
      <c r="O135" s="211"/>
      <c r="P135" s="212">
        <f>SUM(P136:P138)</f>
        <v>2230701.14</v>
      </c>
      <c r="Q135" s="329">
        <f>SUM(Q136:Q138)</f>
        <v>1895945.2</v>
      </c>
      <c r="R135" s="212">
        <f>SUM(R136:R138)</f>
        <v>0</v>
      </c>
      <c r="S135" s="330">
        <f>SUM(S136:S138)</f>
        <v>334755.94</v>
      </c>
      <c r="U135" s="223"/>
    </row>
    <row r="136" spans="2:21" ht="60" x14ac:dyDescent="0.25">
      <c r="B136" s="224" t="s">
        <v>762</v>
      </c>
      <c r="C136" s="41" t="s">
        <v>763</v>
      </c>
      <c r="D136" s="231" t="s">
        <v>764</v>
      </c>
      <c r="E136" s="216" t="s">
        <v>398</v>
      </c>
      <c r="F136" s="216" t="s">
        <v>1323</v>
      </c>
      <c r="G136" s="216" t="s">
        <v>1289</v>
      </c>
      <c r="H136" s="232" t="s">
        <v>1327</v>
      </c>
      <c r="I136" s="226" t="s">
        <v>1251</v>
      </c>
      <c r="J136" s="226" t="s">
        <v>417</v>
      </c>
      <c r="K136" s="218"/>
      <c r="L136" s="218"/>
      <c r="M136" s="218"/>
      <c r="N136" s="218">
        <v>2018</v>
      </c>
      <c r="O136" s="263">
        <v>2019</v>
      </c>
      <c r="P136" s="331">
        <f>SUM(Q136:S136)</f>
        <v>1202255.1400000001</v>
      </c>
      <c r="Q136" s="332">
        <v>1021766.88</v>
      </c>
      <c r="R136" s="238">
        <v>0</v>
      </c>
      <c r="S136" s="333">
        <v>180488.26</v>
      </c>
      <c r="T136" s="328"/>
      <c r="U136" s="223"/>
    </row>
    <row r="137" spans="2:21" ht="60" x14ac:dyDescent="0.25">
      <c r="B137" s="224" t="s">
        <v>765</v>
      </c>
      <c r="C137" s="41" t="s">
        <v>766</v>
      </c>
      <c r="D137" s="334" t="s">
        <v>767</v>
      </c>
      <c r="E137" s="216" t="s">
        <v>424</v>
      </c>
      <c r="F137" s="216" t="s">
        <v>1323</v>
      </c>
      <c r="G137" s="274" t="s">
        <v>1258</v>
      </c>
      <c r="H137" s="232" t="s">
        <v>1327</v>
      </c>
      <c r="I137" s="217" t="s">
        <v>1251</v>
      </c>
      <c r="J137" s="217"/>
      <c r="K137" s="218"/>
      <c r="L137" s="218"/>
      <c r="M137" s="218"/>
      <c r="N137" s="218">
        <v>2018</v>
      </c>
      <c r="O137" s="218">
        <v>2020</v>
      </c>
      <c r="P137" s="335">
        <v>514446</v>
      </c>
      <c r="Q137" s="336">
        <v>437278.32</v>
      </c>
      <c r="R137" s="337">
        <v>0</v>
      </c>
      <c r="S137" s="338">
        <v>77167.679999999993</v>
      </c>
      <c r="U137" s="223"/>
    </row>
    <row r="138" spans="2:21" ht="135" x14ac:dyDescent="0.25">
      <c r="B138" s="224" t="s">
        <v>768</v>
      </c>
      <c r="C138" s="41" t="s">
        <v>769</v>
      </c>
      <c r="D138" s="233" t="s">
        <v>770</v>
      </c>
      <c r="E138" s="216" t="s">
        <v>412</v>
      </c>
      <c r="F138" s="216" t="s">
        <v>1323</v>
      </c>
      <c r="G138" s="215" t="s">
        <v>1269</v>
      </c>
      <c r="H138" s="232" t="s">
        <v>1327</v>
      </c>
      <c r="I138" s="217" t="s">
        <v>1251</v>
      </c>
      <c r="J138" s="217"/>
      <c r="K138" s="218"/>
      <c r="L138" s="218"/>
      <c r="M138" s="218"/>
      <c r="N138" s="218">
        <v>2017</v>
      </c>
      <c r="O138" s="218">
        <v>2019</v>
      </c>
      <c r="P138" s="337">
        <v>514000</v>
      </c>
      <c r="Q138" s="337">
        <v>436900</v>
      </c>
      <c r="R138" s="337">
        <v>0</v>
      </c>
      <c r="S138" s="339">
        <v>77100</v>
      </c>
      <c r="U138" s="223"/>
    </row>
    <row r="139" spans="2:21" ht="99.75" x14ac:dyDescent="0.25">
      <c r="B139" s="207" t="s">
        <v>120</v>
      </c>
      <c r="C139" s="208"/>
      <c r="D139" s="209" t="s">
        <v>771</v>
      </c>
      <c r="E139" s="210"/>
      <c r="F139" s="210"/>
      <c r="G139" s="210"/>
      <c r="H139" s="210"/>
      <c r="I139" s="210"/>
      <c r="J139" s="210"/>
      <c r="K139" s="210"/>
      <c r="L139" s="210"/>
      <c r="M139" s="210"/>
      <c r="N139" s="211"/>
      <c r="O139" s="211"/>
      <c r="P139" s="212">
        <f>SUM(P140:P141)</f>
        <v>340729.42000000004</v>
      </c>
      <c r="Q139" s="212">
        <f>SUM(Q140:Q141)</f>
        <v>289620</v>
      </c>
      <c r="R139" s="212">
        <f>SUM(R140:R141)</f>
        <v>0</v>
      </c>
      <c r="S139" s="213">
        <f>SUM(S140:S141)</f>
        <v>51109.42</v>
      </c>
      <c r="U139" s="223"/>
    </row>
    <row r="140" spans="2:21" ht="60" x14ac:dyDescent="0.25">
      <c r="B140" s="224" t="s">
        <v>772</v>
      </c>
      <c r="C140" s="41" t="s">
        <v>773</v>
      </c>
      <c r="D140" s="340" t="s">
        <v>774</v>
      </c>
      <c r="E140" s="340" t="s">
        <v>398</v>
      </c>
      <c r="F140" s="340" t="s">
        <v>1328</v>
      </c>
      <c r="G140" s="340" t="s">
        <v>1329</v>
      </c>
      <c r="H140" s="341" t="s">
        <v>1330</v>
      </c>
      <c r="I140" s="341" t="s">
        <v>1251</v>
      </c>
      <c r="J140" s="218"/>
      <c r="K140" s="218"/>
      <c r="L140" s="218"/>
      <c r="M140" s="218"/>
      <c r="N140" s="218">
        <v>2019</v>
      </c>
      <c r="O140" s="218">
        <v>2021</v>
      </c>
      <c r="P140" s="342">
        <v>113576.47</v>
      </c>
      <c r="Q140" s="342">
        <v>96540</v>
      </c>
      <c r="R140" s="342">
        <v>0</v>
      </c>
      <c r="S140" s="343">
        <v>17036.47</v>
      </c>
      <c r="U140" s="223"/>
    </row>
    <row r="141" spans="2:21" ht="90" x14ac:dyDescent="0.25">
      <c r="B141" s="224" t="s">
        <v>775</v>
      </c>
      <c r="C141" s="41" t="s">
        <v>776</v>
      </c>
      <c r="D141" s="340" t="s">
        <v>777</v>
      </c>
      <c r="E141" s="340" t="s">
        <v>408</v>
      </c>
      <c r="F141" s="340" t="s">
        <v>1328</v>
      </c>
      <c r="G141" s="340" t="s">
        <v>1331</v>
      </c>
      <c r="H141" s="341" t="s">
        <v>1330</v>
      </c>
      <c r="I141" s="341" t="s">
        <v>1251</v>
      </c>
      <c r="J141" s="218"/>
      <c r="K141" s="218"/>
      <c r="L141" s="218"/>
      <c r="M141" s="218"/>
      <c r="N141" s="218">
        <v>2017</v>
      </c>
      <c r="O141" s="218">
        <v>2018</v>
      </c>
      <c r="P141" s="219">
        <v>227152.95</v>
      </c>
      <c r="Q141" s="219">
        <v>193080</v>
      </c>
      <c r="R141" s="219">
        <v>0</v>
      </c>
      <c r="S141" s="220">
        <v>34072.949999999997</v>
      </c>
      <c r="U141" s="223"/>
    </row>
    <row r="142" spans="2:21" ht="75" x14ac:dyDescent="0.25">
      <c r="B142" s="207" t="s">
        <v>121</v>
      </c>
      <c r="C142" s="208"/>
      <c r="D142" s="209" t="s">
        <v>778</v>
      </c>
      <c r="E142" s="210" t="s">
        <v>151</v>
      </c>
      <c r="F142" s="210"/>
      <c r="G142" s="210"/>
      <c r="H142" s="210"/>
      <c r="I142" s="210"/>
      <c r="J142" s="210"/>
      <c r="K142" s="210"/>
      <c r="L142" s="210"/>
      <c r="M142" s="210"/>
      <c r="N142" s="211"/>
      <c r="O142" s="211"/>
      <c r="P142" s="344">
        <f>SUM(P143)</f>
        <v>0</v>
      </c>
      <c r="Q142" s="345">
        <f>SUM(Q143)</f>
        <v>0</v>
      </c>
      <c r="R142" s="344">
        <f>SUM(R143)</f>
        <v>0</v>
      </c>
      <c r="S142" s="346">
        <f>SUM(S143)</f>
        <v>0</v>
      </c>
      <c r="U142" s="223"/>
    </row>
    <row r="143" spans="2:21" ht="45" x14ac:dyDescent="0.25">
      <c r="B143" s="214" t="s">
        <v>780</v>
      </c>
      <c r="C143" s="256" t="s">
        <v>781</v>
      </c>
      <c r="D143" s="231" t="s">
        <v>1332</v>
      </c>
      <c r="E143" s="216"/>
      <c r="F143" s="216"/>
      <c r="G143" s="216"/>
      <c r="H143" s="226"/>
      <c r="I143" s="226"/>
      <c r="J143" s="226"/>
      <c r="K143" s="225"/>
      <c r="L143" s="225"/>
      <c r="M143" s="225"/>
      <c r="N143" s="225"/>
      <c r="O143" s="225"/>
      <c r="P143" s="227"/>
      <c r="Q143" s="347"/>
      <c r="R143" s="227"/>
      <c r="S143" s="229"/>
      <c r="U143" s="223"/>
    </row>
    <row r="144" spans="2:21" ht="60" x14ac:dyDescent="0.25">
      <c r="B144" s="348" t="s">
        <v>1333</v>
      </c>
      <c r="C144" s="349"/>
      <c r="D144" s="350" t="s">
        <v>134</v>
      </c>
      <c r="E144" s="351"/>
      <c r="F144" s="351"/>
      <c r="G144" s="351"/>
      <c r="H144" s="352"/>
      <c r="I144" s="352"/>
      <c r="J144" s="352"/>
      <c r="K144" s="202"/>
      <c r="L144" s="202"/>
      <c r="M144" s="202"/>
      <c r="N144" s="202"/>
      <c r="O144" s="202"/>
      <c r="P144" s="353"/>
      <c r="Q144" s="354"/>
      <c r="R144" s="353"/>
      <c r="S144" s="355"/>
      <c r="U144" s="223"/>
    </row>
    <row r="145" spans="2:22" ht="71.25" x14ac:dyDescent="0.25">
      <c r="B145" s="207" t="s">
        <v>123</v>
      </c>
      <c r="C145" s="208"/>
      <c r="D145" s="209" t="s">
        <v>152</v>
      </c>
      <c r="E145" s="210"/>
      <c r="F145" s="210"/>
      <c r="G145" s="210"/>
      <c r="H145" s="210"/>
      <c r="I145" s="210"/>
      <c r="J145" s="210"/>
      <c r="K145" s="210"/>
      <c r="L145" s="210"/>
      <c r="M145" s="210"/>
      <c r="N145" s="211"/>
      <c r="O145" s="211"/>
      <c r="P145" s="212">
        <f>SUM(P146:P154)</f>
        <v>6240622.4400000004</v>
      </c>
      <c r="Q145" s="212">
        <f>SUM(Q146:Q154)</f>
        <v>5303007.38</v>
      </c>
      <c r="R145" s="212">
        <f>SUM(R146:R154)</f>
        <v>533391.57000000007</v>
      </c>
      <c r="S145" s="213">
        <f>SUM(S146:S154)</f>
        <v>404223.49000000005</v>
      </c>
      <c r="T145" s="182"/>
      <c r="U145" s="223"/>
      <c r="V145" s="259"/>
    </row>
    <row r="146" spans="2:22" ht="45" x14ac:dyDescent="0.25">
      <c r="B146" s="224" t="s">
        <v>782</v>
      </c>
      <c r="C146" s="41" t="s">
        <v>783</v>
      </c>
      <c r="D146" s="278" t="s">
        <v>784</v>
      </c>
      <c r="E146" s="215" t="s">
        <v>408</v>
      </c>
      <c r="F146" s="215" t="s">
        <v>1248</v>
      </c>
      <c r="G146" s="215" t="s">
        <v>1267</v>
      </c>
      <c r="H146" s="217" t="s">
        <v>1334</v>
      </c>
      <c r="I146" s="217" t="s">
        <v>1251</v>
      </c>
      <c r="J146" s="218"/>
      <c r="K146" s="218"/>
      <c r="L146" s="218"/>
      <c r="M146" s="218"/>
      <c r="N146" s="218">
        <v>2018</v>
      </c>
      <c r="O146" s="218">
        <v>2020</v>
      </c>
      <c r="P146" s="265">
        <v>931785.14</v>
      </c>
      <c r="Q146" s="265">
        <v>792017.36</v>
      </c>
      <c r="R146" s="265">
        <v>69883.88</v>
      </c>
      <c r="S146" s="267">
        <v>69883.899999999994</v>
      </c>
      <c r="U146" s="223"/>
      <c r="V146" s="259" t="s">
        <v>331</v>
      </c>
    </row>
    <row r="147" spans="2:22" ht="45" x14ac:dyDescent="0.25">
      <c r="B147" s="224" t="s">
        <v>785</v>
      </c>
      <c r="C147" s="41" t="s">
        <v>786</v>
      </c>
      <c r="D147" s="278" t="s">
        <v>787</v>
      </c>
      <c r="E147" s="215" t="s">
        <v>408</v>
      </c>
      <c r="F147" s="215" t="s">
        <v>1248</v>
      </c>
      <c r="G147" s="215" t="s">
        <v>1267</v>
      </c>
      <c r="H147" s="217" t="s">
        <v>1334</v>
      </c>
      <c r="I147" s="217" t="s">
        <v>1251</v>
      </c>
      <c r="J147" s="218"/>
      <c r="K147" s="218"/>
      <c r="L147" s="218"/>
      <c r="M147" s="218"/>
      <c r="N147" s="218">
        <v>2017</v>
      </c>
      <c r="O147" s="218">
        <v>2018</v>
      </c>
      <c r="P147" s="265">
        <v>379156.21</v>
      </c>
      <c r="Q147" s="265">
        <v>322282.77</v>
      </c>
      <c r="R147" s="265">
        <v>37915.620000000003</v>
      </c>
      <c r="S147" s="267">
        <v>18957.82</v>
      </c>
      <c r="U147" s="223"/>
    </row>
    <row r="148" spans="2:22" ht="60" x14ac:dyDescent="0.25">
      <c r="B148" s="224" t="s">
        <v>788</v>
      </c>
      <c r="C148" s="41" t="s">
        <v>789</v>
      </c>
      <c r="D148" s="356" t="s">
        <v>790</v>
      </c>
      <c r="E148" s="356" t="s">
        <v>424</v>
      </c>
      <c r="F148" s="356" t="s">
        <v>1248</v>
      </c>
      <c r="G148" s="356" t="s">
        <v>1258</v>
      </c>
      <c r="H148" s="356" t="s">
        <v>1334</v>
      </c>
      <c r="I148" s="356" t="s">
        <v>1251</v>
      </c>
      <c r="J148" s="218"/>
      <c r="K148" s="218"/>
      <c r="L148" s="218"/>
      <c r="M148" s="218"/>
      <c r="N148" s="218">
        <v>2017</v>
      </c>
      <c r="O148" s="218">
        <v>2019</v>
      </c>
      <c r="P148" s="357">
        <v>558673.09</v>
      </c>
      <c r="Q148" s="357">
        <v>474872.12</v>
      </c>
      <c r="R148" s="357">
        <v>55867.31</v>
      </c>
      <c r="S148" s="358">
        <v>27933.66</v>
      </c>
      <c r="U148" s="221"/>
      <c r="V148" s="205"/>
    </row>
    <row r="149" spans="2:22" ht="60" x14ac:dyDescent="0.25">
      <c r="B149" s="224" t="s">
        <v>791</v>
      </c>
      <c r="C149" s="41" t="s">
        <v>792</v>
      </c>
      <c r="D149" s="356" t="s">
        <v>793</v>
      </c>
      <c r="E149" s="356" t="s">
        <v>424</v>
      </c>
      <c r="F149" s="356" t="s">
        <v>1248</v>
      </c>
      <c r="G149" s="356" t="s">
        <v>1258</v>
      </c>
      <c r="H149" s="356" t="s">
        <v>1334</v>
      </c>
      <c r="I149" s="356" t="s">
        <v>1251</v>
      </c>
      <c r="J149" s="218"/>
      <c r="K149" s="218"/>
      <c r="L149" s="218"/>
      <c r="M149" s="218"/>
      <c r="N149" s="218">
        <v>2018</v>
      </c>
      <c r="O149" s="218">
        <v>2020</v>
      </c>
      <c r="P149" s="357">
        <v>1113755.2</v>
      </c>
      <c r="Q149" s="357">
        <v>946691.92</v>
      </c>
      <c r="R149" s="357">
        <v>83531.64</v>
      </c>
      <c r="S149" s="358">
        <v>83531.64</v>
      </c>
      <c r="U149" s="221"/>
      <c r="V149" s="204"/>
    </row>
    <row r="150" spans="2:22" ht="60" x14ac:dyDescent="0.25">
      <c r="B150" s="224" t="s">
        <v>794</v>
      </c>
      <c r="C150" s="41" t="s">
        <v>795</v>
      </c>
      <c r="D150" s="356" t="s">
        <v>796</v>
      </c>
      <c r="E150" s="356" t="s">
        <v>424</v>
      </c>
      <c r="F150" s="356" t="s">
        <v>1248</v>
      </c>
      <c r="G150" s="356" t="s">
        <v>1258</v>
      </c>
      <c r="H150" s="356" t="s">
        <v>1334</v>
      </c>
      <c r="I150" s="356" t="s">
        <v>1251</v>
      </c>
      <c r="J150" s="218"/>
      <c r="K150" s="218"/>
      <c r="L150" s="218"/>
      <c r="M150" s="218"/>
      <c r="N150" s="218">
        <v>2017</v>
      </c>
      <c r="O150" s="218">
        <v>2019</v>
      </c>
      <c r="P150" s="357">
        <v>337426.64</v>
      </c>
      <c r="Q150" s="357">
        <v>285291</v>
      </c>
      <c r="R150" s="357">
        <v>33563.64</v>
      </c>
      <c r="S150" s="358">
        <v>18572</v>
      </c>
      <c r="U150" s="221"/>
      <c r="V150" s="205"/>
    </row>
    <row r="151" spans="2:22" ht="60" x14ac:dyDescent="0.25">
      <c r="B151" s="224" t="s">
        <v>797</v>
      </c>
      <c r="C151" s="41" t="s">
        <v>798</v>
      </c>
      <c r="D151" s="356" t="s">
        <v>799</v>
      </c>
      <c r="E151" s="356" t="s">
        <v>424</v>
      </c>
      <c r="F151" s="356" t="s">
        <v>1248</v>
      </c>
      <c r="G151" s="356" t="s">
        <v>1258</v>
      </c>
      <c r="H151" s="356" t="s">
        <v>1334</v>
      </c>
      <c r="I151" s="356" t="s">
        <v>1251</v>
      </c>
      <c r="J151" s="218"/>
      <c r="K151" s="218"/>
      <c r="L151" s="218"/>
      <c r="M151" s="218"/>
      <c r="N151" s="218">
        <v>2018</v>
      </c>
      <c r="O151" s="218">
        <v>2020</v>
      </c>
      <c r="P151" s="357">
        <v>877872.39</v>
      </c>
      <c r="Q151" s="357">
        <v>746191.53</v>
      </c>
      <c r="R151" s="357">
        <v>87787.25</v>
      </c>
      <c r="S151" s="358">
        <v>43893.61</v>
      </c>
      <c r="U151" s="223"/>
    </row>
    <row r="152" spans="2:22" ht="45" x14ac:dyDescent="0.25">
      <c r="B152" s="224" t="s">
        <v>800</v>
      </c>
      <c r="C152" s="41" t="s">
        <v>801</v>
      </c>
      <c r="D152" s="215" t="s">
        <v>802</v>
      </c>
      <c r="E152" s="215" t="s">
        <v>403</v>
      </c>
      <c r="F152" s="215" t="s">
        <v>1335</v>
      </c>
      <c r="G152" s="215" t="s">
        <v>1259</v>
      </c>
      <c r="H152" s="217" t="s">
        <v>1336</v>
      </c>
      <c r="I152" s="217" t="s">
        <v>1251</v>
      </c>
      <c r="J152" s="218"/>
      <c r="K152" s="218"/>
      <c r="L152" s="218"/>
      <c r="M152" s="218"/>
      <c r="N152" s="218">
        <v>2018</v>
      </c>
      <c r="O152" s="218">
        <v>2020</v>
      </c>
      <c r="P152" s="227">
        <v>1056256.82</v>
      </c>
      <c r="Q152" s="227">
        <v>897818.29</v>
      </c>
      <c r="R152" s="227">
        <v>79219.25</v>
      </c>
      <c r="S152" s="229">
        <v>79219.28</v>
      </c>
      <c r="U152" s="223"/>
    </row>
    <row r="153" spans="2:22" ht="45" x14ac:dyDescent="0.25">
      <c r="B153" s="224" t="s">
        <v>803</v>
      </c>
      <c r="C153" s="41" t="s">
        <v>804</v>
      </c>
      <c r="D153" s="215" t="s">
        <v>805</v>
      </c>
      <c r="E153" s="215" t="s">
        <v>431</v>
      </c>
      <c r="F153" s="215" t="s">
        <v>1248</v>
      </c>
      <c r="G153" s="215" t="s">
        <v>1261</v>
      </c>
      <c r="H153" s="215" t="s">
        <v>1334</v>
      </c>
      <c r="I153" s="215" t="s">
        <v>1251</v>
      </c>
      <c r="J153" s="218"/>
      <c r="K153" s="218"/>
      <c r="L153" s="218"/>
      <c r="M153" s="218"/>
      <c r="N153" s="218">
        <v>2018</v>
      </c>
      <c r="O153" s="218">
        <v>2020</v>
      </c>
      <c r="P153" s="265">
        <v>467827.95</v>
      </c>
      <c r="Q153" s="265">
        <v>397653.75</v>
      </c>
      <c r="R153" s="265">
        <v>46782.8</v>
      </c>
      <c r="S153" s="267">
        <v>23391.4</v>
      </c>
      <c r="U153" s="223"/>
    </row>
    <row r="154" spans="2:22" ht="45" x14ac:dyDescent="0.25">
      <c r="B154" s="224" t="s">
        <v>806</v>
      </c>
      <c r="C154" s="41" t="s">
        <v>807</v>
      </c>
      <c r="D154" s="215" t="s">
        <v>1337</v>
      </c>
      <c r="E154" s="215" t="s">
        <v>431</v>
      </c>
      <c r="F154" s="215" t="s">
        <v>1248</v>
      </c>
      <c r="G154" s="215" t="s">
        <v>1261</v>
      </c>
      <c r="H154" s="215" t="s">
        <v>1334</v>
      </c>
      <c r="I154" s="215" t="s">
        <v>1251</v>
      </c>
      <c r="J154" s="218"/>
      <c r="K154" s="218"/>
      <c r="L154" s="218"/>
      <c r="M154" s="218"/>
      <c r="N154" s="218">
        <v>2018</v>
      </c>
      <c r="O154" s="218">
        <v>2020</v>
      </c>
      <c r="P154" s="265">
        <v>517869</v>
      </c>
      <c r="Q154" s="265">
        <v>440188.64</v>
      </c>
      <c r="R154" s="265">
        <v>38840.18</v>
      </c>
      <c r="S154" s="267">
        <v>38840.18</v>
      </c>
      <c r="U154" s="223"/>
    </row>
    <row r="155" spans="2:22" ht="42.75" x14ac:dyDescent="0.25">
      <c r="B155" s="207" t="s">
        <v>1338</v>
      </c>
      <c r="C155" s="208"/>
      <c r="D155" s="209" t="s">
        <v>809</v>
      </c>
      <c r="E155" s="210"/>
      <c r="F155" s="210"/>
      <c r="G155" s="210"/>
      <c r="H155" s="210"/>
      <c r="I155" s="210"/>
      <c r="J155" s="210"/>
      <c r="K155" s="210"/>
      <c r="L155" s="210"/>
      <c r="M155" s="210"/>
      <c r="N155" s="211"/>
      <c r="O155" s="211"/>
      <c r="P155" s="212">
        <f>SUM(P156)</f>
        <v>5910566.0599999996</v>
      </c>
      <c r="Q155" s="212">
        <f>SUM(Q156)</f>
        <v>5023981.1500000004</v>
      </c>
      <c r="R155" s="212">
        <f>SUM(R156)</f>
        <v>0</v>
      </c>
      <c r="S155" s="213">
        <f>SUM(S156)</f>
        <v>886584.91</v>
      </c>
      <c r="U155" s="223"/>
    </row>
    <row r="156" spans="2:22" ht="83.25" customHeight="1" x14ac:dyDescent="0.25">
      <c r="B156" s="224" t="s">
        <v>810</v>
      </c>
      <c r="C156" s="41" t="s">
        <v>811</v>
      </c>
      <c r="D156" s="231" t="s">
        <v>812</v>
      </c>
      <c r="E156" s="216" t="s">
        <v>813</v>
      </c>
      <c r="F156" s="216" t="s">
        <v>1339</v>
      </c>
      <c r="G156" s="216" t="s">
        <v>1289</v>
      </c>
      <c r="H156" s="226" t="s">
        <v>1340</v>
      </c>
      <c r="I156" s="226" t="s">
        <v>1251</v>
      </c>
      <c r="J156" s="226" t="s">
        <v>417</v>
      </c>
      <c r="K156" s="218"/>
      <c r="L156" s="218"/>
      <c r="M156" s="218"/>
      <c r="N156" s="218">
        <v>2016</v>
      </c>
      <c r="O156" s="263">
        <v>2020</v>
      </c>
      <c r="P156" s="227">
        <v>5910566.0599999996</v>
      </c>
      <c r="Q156" s="227">
        <v>5023981.1500000004</v>
      </c>
      <c r="R156" s="227">
        <v>0</v>
      </c>
      <c r="S156" s="229">
        <v>886584.91</v>
      </c>
      <c r="T156" s="359"/>
      <c r="U156" s="223"/>
    </row>
    <row r="157" spans="2:22" ht="99" customHeight="1" x14ac:dyDescent="0.25">
      <c r="B157" s="207" t="s">
        <v>1341</v>
      </c>
      <c r="C157" s="208"/>
      <c r="D157" s="209" t="s">
        <v>814</v>
      </c>
      <c r="E157" s="210"/>
      <c r="F157" s="210"/>
      <c r="G157" s="210"/>
      <c r="H157" s="210"/>
      <c r="I157" s="210"/>
      <c r="J157" s="210"/>
      <c r="K157" s="210"/>
      <c r="L157" s="210"/>
      <c r="M157" s="210"/>
      <c r="N157" s="211"/>
      <c r="O157" s="211"/>
      <c r="P157" s="212">
        <f>SUM(P158:P161)</f>
        <v>8181553.3099999996</v>
      </c>
      <c r="Q157" s="212">
        <f>SUM(Q158:Q161)</f>
        <v>6954320.2999999998</v>
      </c>
      <c r="R157" s="212">
        <f t="shared" ref="R157" si="5">SUM(R158:R161)</f>
        <v>0</v>
      </c>
      <c r="S157" s="212">
        <f>SUM(S158:S161)</f>
        <v>1227233.01</v>
      </c>
      <c r="U157" s="223"/>
    </row>
    <row r="158" spans="2:22" ht="60" x14ac:dyDescent="0.25">
      <c r="B158" s="224" t="s">
        <v>815</v>
      </c>
      <c r="C158" s="41" t="s">
        <v>816</v>
      </c>
      <c r="D158" s="360" t="s">
        <v>817</v>
      </c>
      <c r="E158" s="215" t="s">
        <v>412</v>
      </c>
      <c r="F158" s="216" t="s">
        <v>1339</v>
      </c>
      <c r="G158" s="215" t="s">
        <v>1269</v>
      </c>
      <c r="H158" s="232" t="s">
        <v>1342</v>
      </c>
      <c r="I158" s="226" t="s">
        <v>1251</v>
      </c>
      <c r="J158" s="217"/>
      <c r="K158" s="218"/>
      <c r="L158" s="218"/>
      <c r="M158" s="218"/>
      <c r="N158" s="218">
        <v>2017</v>
      </c>
      <c r="O158" s="218">
        <v>2018</v>
      </c>
      <c r="P158" s="227">
        <v>325190.98</v>
      </c>
      <c r="Q158" s="265">
        <v>276412.33</v>
      </c>
      <c r="R158" s="227">
        <v>0</v>
      </c>
      <c r="S158" s="229">
        <v>48778.65</v>
      </c>
      <c r="U158" s="223"/>
    </row>
    <row r="159" spans="2:22" ht="60" x14ac:dyDescent="0.25">
      <c r="B159" s="224" t="s">
        <v>818</v>
      </c>
      <c r="C159" s="41" t="s">
        <v>819</v>
      </c>
      <c r="D159" s="361" t="s">
        <v>820</v>
      </c>
      <c r="E159" s="362" t="s">
        <v>398</v>
      </c>
      <c r="F159" s="362" t="s">
        <v>1339</v>
      </c>
      <c r="G159" s="362" t="s">
        <v>1289</v>
      </c>
      <c r="H159" s="363" t="s">
        <v>1342</v>
      </c>
      <c r="I159" s="364" t="s">
        <v>1251</v>
      </c>
      <c r="J159" s="364" t="s">
        <v>417</v>
      </c>
      <c r="K159" s="218"/>
      <c r="L159" s="218"/>
      <c r="M159" s="218"/>
      <c r="N159" s="218">
        <v>2017</v>
      </c>
      <c r="O159" s="218">
        <v>2020</v>
      </c>
      <c r="P159" s="227">
        <v>2115019.06</v>
      </c>
      <c r="Q159" s="227">
        <v>1797766.2</v>
      </c>
      <c r="R159" s="227">
        <v>0</v>
      </c>
      <c r="S159" s="229">
        <v>317252.86</v>
      </c>
      <c r="U159" s="223"/>
    </row>
    <row r="160" spans="2:22" ht="60" x14ac:dyDescent="0.25">
      <c r="B160" s="224" t="s">
        <v>821</v>
      </c>
      <c r="C160" s="26" t="s">
        <v>1343</v>
      </c>
      <c r="D160" s="365" t="s">
        <v>823</v>
      </c>
      <c r="E160" s="340" t="s">
        <v>824</v>
      </c>
      <c r="F160" s="362" t="s">
        <v>1339</v>
      </c>
      <c r="G160" s="340" t="s">
        <v>1344</v>
      </c>
      <c r="H160" s="363" t="s">
        <v>1342</v>
      </c>
      <c r="I160" s="341" t="s">
        <v>1251</v>
      </c>
      <c r="J160" s="341"/>
      <c r="K160" s="218"/>
      <c r="L160" s="218"/>
      <c r="M160" s="218"/>
      <c r="N160" s="218">
        <v>2017</v>
      </c>
      <c r="O160" s="218">
        <v>2021</v>
      </c>
      <c r="P160" s="227">
        <v>4837680.1399999997</v>
      </c>
      <c r="Q160" s="227">
        <v>4112028.11</v>
      </c>
      <c r="R160" s="227">
        <v>0</v>
      </c>
      <c r="S160" s="339">
        <v>725652.03</v>
      </c>
      <c r="U160" s="223"/>
    </row>
    <row r="161" spans="2:22" ht="60" x14ac:dyDescent="0.25">
      <c r="B161" s="141" t="s">
        <v>1345</v>
      </c>
      <c r="C161" s="17" t="s">
        <v>1346</v>
      </c>
      <c r="D161" s="285" t="s">
        <v>1347</v>
      </c>
      <c r="E161" s="285" t="s">
        <v>824</v>
      </c>
      <c r="F161" s="231" t="s">
        <v>1339</v>
      </c>
      <c r="G161" s="285" t="s">
        <v>1344</v>
      </c>
      <c r="H161" s="232" t="s">
        <v>1342</v>
      </c>
      <c r="I161" s="287" t="s">
        <v>1251</v>
      </c>
      <c r="J161" s="287"/>
      <c r="K161" s="233"/>
      <c r="L161" s="233"/>
      <c r="M161" s="233"/>
      <c r="N161" s="233">
        <v>2021</v>
      </c>
      <c r="O161" s="233">
        <v>2023</v>
      </c>
      <c r="P161" s="234">
        <f>SUM(Q161:S161)</f>
        <v>903663.13</v>
      </c>
      <c r="Q161" s="234">
        <v>768113.66</v>
      </c>
      <c r="R161" s="234">
        <v>0</v>
      </c>
      <c r="S161" s="239">
        <v>135549.47</v>
      </c>
      <c r="U161" s="223"/>
    </row>
    <row r="162" spans="2:22" ht="71.25" x14ac:dyDescent="0.25">
      <c r="B162" s="207" t="s">
        <v>1348</v>
      </c>
      <c r="C162" s="208"/>
      <c r="D162" s="209" t="s">
        <v>825</v>
      </c>
      <c r="E162" s="210"/>
      <c r="F162" s="210"/>
      <c r="G162" s="210"/>
      <c r="H162" s="210"/>
      <c r="I162" s="210"/>
      <c r="J162" s="210"/>
      <c r="K162" s="210"/>
      <c r="L162" s="210"/>
      <c r="M162" s="210"/>
      <c r="N162" s="211"/>
      <c r="O162" s="211"/>
      <c r="P162" s="212">
        <f>SUM(P163:P168)</f>
        <v>21073869.560000002</v>
      </c>
      <c r="Q162" s="212">
        <f>SUM(Q163:Q168)</f>
        <v>11865960.75</v>
      </c>
      <c r="R162" s="212">
        <f>SUM(R163:R168)</f>
        <v>0</v>
      </c>
      <c r="S162" s="213">
        <f>SUM(S163:S168)</f>
        <v>9207908.8100000005</v>
      </c>
      <c r="U162" s="223"/>
    </row>
    <row r="163" spans="2:22" ht="75" x14ac:dyDescent="0.25">
      <c r="B163" s="224" t="s">
        <v>826</v>
      </c>
      <c r="C163" s="41" t="s">
        <v>827</v>
      </c>
      <c r="D163" s="215" t="s">
        <v>828</v>
      </c>
      <c r="E163" s="215" t="s">
        <v>829</v>
      </c>
      <c r="F163" s="215" t="s">
        <v>1339</v>
      </c>
      <c r="G163" s="215" t="s">
        <v>1267</v>
      </c>
      <c r="H163" s="217" t="s">
        <v>1349</v>
      </c>
      <c r="I163" s="215" t="s">
        <v>1251</v>
      </c>
      <c r="J163" s="218"/>
      <c r="K163" s="218"/>
      <c r="L163" s="218"/>
      <c r="M163" s="218"/>
      <c r="N163" s="218">
        <v>2019</v>
      </c>
      <c r="O163" s="218">
        <v>2022</v>
      </c>
      <c r="P163" s="265">
        <v>2321751.5</v>
      </c>
      <c r="Q163" s="265">
        <v>1438947.15</v>
      </c>
      <c r="R163" s="265">
        <v>0</v>
      </c>
      <c r="S163" s="267">
        <v>882804.35</v>
      </c>
      <c r="U163" s="223"/>
    </row>
    <row r="164" spans="2:22" ht="75" x14ac:dyDescent="0.25">
      <c r="B164" s="224" t="s">
        <v>830</v>
      </c>
      <c r="C164" s="41" t="s">
        <v>831</v>
      </c>
      <c r="D164" s="366" t="s">
        <v>832</v>
      </c>
      <c r="E164" s="215" t="s">
        <v>833</v>
      </c>
      <c r="F164" s="215" t="s">
        <v>1339</v>
      </c>
      <c r="G164" s="215" t="s">
        <v>1269</v>
      </c>
      <c r="H164" s="215" t="s">
        <v>1349</v>
      </c>
      <c r="I164" s="215" t="s">
        <v>1251</v>
      </c>
      <c r="J164" s="218"/>
      <c r="K164" s="218"/>
      <c r="L164" s="218"/>
      <c r="M164" s="218"/>
      <c r="N164" s="218">
        <v>2017</v>
      </c>
      <c r="O164" s="218">
        <v>2019</v>
      </c>
      <c r="P164" s="265">
        <v>1503786.76</v>
      </c>
      <c r="Q164" s="265">
        <v>1022541.6</v>
      </c>
      <c r="R164" s="265">
        <v>0</v>
      </c>
      <c r="S164" s="267">
        <v>481245.16</v>
      </c>
      <c r="U164" s="223"/>
    </row>
    <row r="165" spans="2:22" ht="90" x14ac:dyDescent="0.25">
      <c r="B165" s="224" t="s">
        <v>834</v>
      </c>
      <c r="C165" s="41" t="s">
        <v>835</v>
      </c>
      <c r="D165" s="278" t="s">
        <v>1350</v>
      </c>
      <c r="E165" s="215" t="s">
        <v>837</v>
      </c>
      <c r="F165" s="215" t="s">
        <v>1339</v>
      </c>
      <c r="G165" s="215" t="s">
        <v>1289</v>
      </c>
      <c r="H165" s="217" t="s">
        <v>1351</v>
      </c>
      <c r="I165" s="217" t="s">
        <v>1251</v>
      </c>
      <c r="J165" s="218"/>
      <c r="K165" s="218"/>
      <c r="L165" s="218"/>
      <c r="M165" s="218"/>
      <c r="N165" s="218">
        <v>2017</v>
      </c>
      <c r="O165" s="218">
        <v>2020</v>
      </c>
      <c r="P165" s="227">
        <v>8181698.1900000004</v>
      </c>
      <c r="Q165" s="227">
        <v>4252580.01</v>
      </c>
      <c r="R165" s="227">
        <v>0</v>
      </c>
      <c r="S165" s="229">
        <v>3929118.18</v>
      </c>
      <c r="U165" s="223"/>
    </row>
    <row r="166" spans="2:22" ht="90" x14ac:dyDescent="0.25">
      <c r="B166" s="224" t="s">
        <v>838</v>
      </c>
      <c r="C166" s="41" t="s">
        <v>839</v>
      </c>
      <c r="D166" s="215" t="s">
        <v>840</v>
      </c>
      <c r="E166" s="215" t="s">
        <v>841</v>
      </c>
      <c r="F166" s="215" t="s">
        <v>1339</v>
      </c>
      <c r="G166" s="215" t="s">
        <v>1258</v>
      </c>
      <c r="H166" s="217" t="s">
        <v>1349</v>
      </c>
      <c r="I166" s="217" t="s">
        <v>1251</v>
      </c>
      <c r="J166" s="218"/>
      <c r="K166" s="218"/>
      <c r="L166" s="218"/>
      <c r="M166" s="218"/>
      <c r="N166" s="218">
        <v>2017</v>
      </c>
      <c r="O166" s="218">
        <v>2020</v>
      </c>
      <c r="P166" s="227">
        <v>2925345.96</v>
      </c>
      <c r="Q166" s="227">
        <v>1775977.58</v>
      </c>
      <c r="R166" s="227">
        <v>0</v>
      </c>
      <c r="S166" s="229">
        <v>1149368.3799999999</v>
      </c>
      <c r="U166" s="223"/>
    </row>
    <row r="167" spans="2:22" ht="75" x14ac:dyDescent="0.25">
      <c r="B167" s="224" t="s">
        <v>842</v>
      </c>
      <c r="C167" s="41" t="s">
        <v>843</v>
      </c>
      <c r="D167" s="215" t="s">
        <v>844</v>
      </c>
      <c r="E167" s="215" t="s">
        <v>845</v>
      </c>
      <c r="F167" s="215" t="s">
        <v>1339</v>
      </c>
      <c r="G167" s="215" t="s">
        <v>1259</v>
      </c>
      <c r="H167" s="217" t="s">
        <v>1351</v>
      </c>
      <c r="I167" s="217" t="s">
        <v>1251</v>
      </c>
      <c r="J167" s="218"/>
      <c r="K167" s="218"/>
      <c r="L167" s="218"/>
      <c r="M167" s="218"/>
      <c r="N167" s="218">
        <v>2017</v>
      </c>
      <c r="O167" s="218">
        <v>2019</v>
      </c>
      <c r="P167" s="367">
        <v>2627212.3199999998</v>
      </c>
      <c r="Q167" s="227">
        <v>1400639.2</v>
      </c>
      <c r="R167" s="227">
        <v>0</v>
      </c>
      <c r="S167" s="229">
        <v>1226573.1200000001</v>
      </c>
      <c r="U167" s="223"/>
    </row>
    <row r="168" spans="2:22" ht="60" x14ac:dyDescent="0.25">
      <c r="B168" s="224" t="s">
        <v>846</v>
      </c>
      <c r="C168" s="41" t="s">
        <v>847</v>
      </c>
      <c r="D168" s="215" t="s">
        <v>848</v>
      </c>
      <c r="E168" s="215" t="s">
        <v>849</v>
      </c>
      <c r="F168" s="215" t="s">
        <v>1339</v>
      </c>
      <c r="G168" s="215" t="s">
        <v>1261</v>
      </c>
      <c r="H168" s="215" t="s">
        <v>1349</v>
      </c>
      <c r="I168" s="217" t="s">
        <v>1251</v>
      </c>
      <c r="J168" s="218"/>
      <c r="K168" s="218"/>
      <c r="L168" s="218"/>
      <c r="M168" s="218"/>
      <c r="N168" s="218">
        <v>2017</v>
      </c>
      <c r="O168" s="218">
        <v>2019</v>
      </c>
      <c r="P168" s="227">
        <v>3514074.83</v>
      </c>
      <c r="Q168" s="227">
        <v>1975275.21</v>
      </c>
      <c r="R168" s="227">
        <v>0</v>
      </c>
      <c r="S168" s="229">
        <v>1538799.62</v>
      </c>
      <c r="U168" s="223"/>
    </row>
    <row r="169" spans="2:22" ht="71.25" x14ac:dyDescent="0.25">
      <c r="B169" s="207" t="s">
        <v>1352</v>
      </c>
      <c r="C169" s="208"/>
      <c r="D169" s="289" t="s">
        <v>850</v>
      </c>
      <c r="E169" s="290"/>
      <c r="F169" s="290"/>
      <c r="G169" s="290"/>
      <c r="H169" s="290"/>
      <c r="I169" s="290"/>
      <c r="J169" s="290"/>
      <c r="K169" s="290"/>
      <c r="L169" s="290"/>
      <c r="M169" s="290"/>
      <c r="N169" s="291"/>
      <c r="O169" s="291"/>
      <c r="P169" s="292">
        <f>SUM(P170:P180)</f>
        <v>3217904.8699999992</v>
      </c>
      <c r="Q169" s="292">
        <f>SUM(Q170:Q180)</f>
        <v>2735218.59</v>
      </c>
      <c r="R169" s="292">
        <f>SUM(R170:R180)</f>
        <v>0</v>
      </c>
      <c r="S169" s="293">
        <f>SUM(S170:S180)</f>
        <v>482686.28000000009</v>
      </c>
      <c r="U169" s="223"/>
    </row>
    <row r="170" spans="2:22" ht="75" x14ac:dyDescent="0.25">
      <c r="B170" s="224" t="s">
        <v>851</v>
      </c>
      <c r="C170" s="41" t="s">
        <v>852</v>
      </c>
      <c r="D170" s="215" t="s">
        <v>853</v>
      </c>
      <c r="E170" s="215" t="s">
        <v>408</v>
      </c>
      <c r="F170" s="215" t="s">
        <v>1339</v>
      </c>
      <c r="G170" s="215" t="s">
        <v>1267</v>
      </c>
      <c r="H170" s="217" t="s">
        <v>1353</v>
      </c>
      <c r="I170" s="217" t="s">
        <v>1251</v>
      </c>
      <c r="J170" s="215"/>
      <c r="K170" s="218"/>
      <c r="L170" s="218"/>
      <c r="M170" s="218"/>
      <c r="N170" s="218">
        <v>2017</v>
      </c>
      <c r="O170" s="218">
        <v>2020</v>
      </c>
      <c r="P170" s="368">
        <v>247130.1</v>
      </c>
      <c r="Q170" s="368">
        <v>210060.59</v>
      </c>
      <c r="R170" s="368">
        <v>0</v>
      </c>
      <c r="S170" s="369">
        <v>37069.51</v>
      </c>
      <c r="U170" s="223"/>
    </row>
    <row r="171" spans="2:22" ht="45" x14ac:dyDescent="0.25">
      <c r="B171" s="224" t="s">
        <v>854</v>
      </c>
      <c r="C171" s="41" t="s">
        <v>855</v>
      </c>
      <c r="D171" s="215" t="s">
        <v>856</v>
      </c>
      <c r="E171" s="215" t="s">
        <v>408</v>
      </c>
      <c r="F171" s="215" t="s">
        <v>1339</v>
      </c>
      <c r="G171" s="215" t="s">
        <v>1267</v>
      </c>
      <c r="H171" s="217" t="s">
        <v>1353</v>
      </c>
      <c r="I171" s="217" t="s">
        <v>1251</v>
      </c>
      <c r="J171" s="215"/>
      <c r="K171" s="218"/>
      <c r="L171" s="218"/>
      <c r="M171" s="218"/>
      <c r="N171" s="218">
        <v>2019</v>
      </c>
      <c r="O171" s="218">
        <v>2022</v>
      </c>
      <c r="P171" s="368">
        <v>288010</v>
      </c>
      <c r="Q171" s="368">
        <v>244808</v>
      </c>
      <c r="R171" s="368">
        <v>0</v>
      </c>
      <c r="S171" s="369">
        <v>43202</v>
      </c>
      <c r="U171" s="223"/>
    </row>
    <row r="172" spans="2:22" ht="60" x14ac:dyDescent="0.25">
      <c r="B172" s="224" t="s">
        <v>857</v>
      </c>
      <c r="C172" s="41" t="s">
        <v>858</v>
      </c>
      <c r="D172" s="215" t="s">
        <v>859</v>
      </c>
      <c r="E172" s="215" t="s">
        <v>412</v>
      </c>
      <c r="F172" s="215" t="s">
        <v>1339</v>
      </c>
      <c r="G172" s="215" t="s">
        <v>1269</v>
      </c>
      <c r="H172" s="215" t="s">
        <v>1354</v>
      </c>
      <c r="I172" s="215" t="s">
        <v>1251</v>
      </c>
      <c r="J172" s="215"/>
      <c r="K172" s="218"/>
      <c r="L172" s="218"/>
      <c r="M172" s="218"/>
      <c r="N172" s="218">
        <v>2017</v>
      </c>
      <c r="O172" s="218">
        <v>2018</v>
      </c>
      <c r="P172" s="368">
        <v>92150</v>
      </c>
      <c r="Q172" s="219">
        <v>78327.5</v>
      </c>
      <c r="R172" s="368">
        <v>0</v>
      </c>
      <c r="S172" s="369">
        <v>13822.5</v>
      </c>
      <c r="U172" s="223"/>
    </row>
    <row r="173" spans="2:22" ht="75" x14ac:dyDescent="0.25">
      <c r="B173" s="224" t="s">
        <v>860</v>
      </c>
      <c r="C173" s="41" t="s">
        <v>861</v>
      </c>
      <c r="D173" s="370" t="s">
        <v>862</v>
      </c>
      <c r="E173" s="216" t="s">
        <v>398</v>
      </c>
      <c r="F173" s="216" t="s">
        <v>1339</v>
      </c>
      <c r="G173" s="216" t="s">
        <v>1289</v>
      </c>
      <c r="H173" s="232" t="s">
        <v>1353</v>
      </c>
      <c r="I173" s="226" t="s">
        <v>1251</v>
      </c>
      <c r="J173" s="226" t="s">
        <v>417</v>
      </c>
      <c r="K173" s="218"/>
      <c r="L173" s="218"/>
      <c r="M173" s="218"/>
      <c r="N173" s="218">
        <v>2019</v>
      </c>
      <c r="O173" s="218">
        <v>2021</v>
      </c>
      <c r="P173" s="227">
        <v>617668.92000000004</v>
      </c>
      <c r="Q173" s="337">
        <v>525018.57999999996</v>
      </c>
      <c r="R173" s="337">
        <v>0</v>
      </c>
      <c r="S173" s="229">
        <v>92650.34</v>
      </c>
      <c r="T173" s="205"/>
      <c r="U173" s="221"/>
      <c r="V173" s="204"/>
    </row>
    <row r="174" spans="2:22" ht="75" x14ac:dyDescent="0.25">
      <c r="B174" s="224" t="s">
        <v>863</v>
      </c>
      <c r="C174" s="41" t="s">
        <v>864</v>
      </c>
      <c r="D174" s="371" t="s">
        <v>865</v>
      </c>
      <c r="E174" s="356" t="s">
        <v>424</v>
      </c>
      <c r="F174" s="356" t="s">
        <v>1339</v>
      </c>
      <c r="G174" s="356" t="s">
        <v>1258</v>
      </c>
      <c r="H174" s="356" t="s">
        <v>1354</v>
      </c>
      <c r="I174" s="356" t="s">
        <v>1251</v>
      </c>
      <c r="J174" s="372"/>
      <c r="K174" s="218"/>
      <c r="L174" s="218"/>
      <c r="M174" s="218"/>
      <c r="N174" s="218">
        <v>2017</v>
      </c>
      <c r="O174" s="218">
        <v>2018</v>
      </c>
      <c r="P174" s="373">
        <v>376334.43</v>
      </c>
      <c r="Q174" s="373">
        <v>319884.26</v>
      </c>
      <c r="R174" s="373">
        <v>0</v>
      </c>
      <c r="S174" s="374">
        <v>56450.17</v>
      </c>
      <c r="U174" s="223"/>
    </row>
    <row r="175" spans="2:22" ht="75" x14ac:dyDescent="0.25">
      <c r="B175" s="224" t="s">
        <v>866</v>
      </c>
      <c r="C175" s="41" t="s">
        <v>867</v>
      </c>
      <c r="D175" s="371" t="s">
        <v>868</v>
      </c>
      <c r="E175" s="356" t="s">
        <v>424</v>
      </c>
      <c r="F175" s="356" t="s">
        <v>1339</v>
      </c>
      <c r="G175" s="356" t="s">
        <v>1258</v>
      </c>
      <c r="H175" s="356" t="s">
        <v>1354</v>
      </c>
      <c r="I175" s="356" t="s">
        <v>1251</v>
      </c>
      <c r="J175" s="356"/>
      <c r="K175" s="218"/>
      <c r="L175" s="218"/>
      <c r="M175" s="218"/>
      <c r="N175" s="218">
        <v>2019</v>
      </c>
      <c r="O175" s="218">
        <v>2021</v>
      </c>
      <c r="P175" s="375">
        <v>286145.43</v>
      </c>
      <c r="Q175" s="375">
        <v>243223.61</v>
      </c>
      <c r="R175" s="375">
        <v>0</v>
      </c>
      <c r="S175" s="376">
        <v>42921.82</v>
      </c>
      <c r="U175" s="223"/>
    </row>
    <row r="176" spans="2:22" s="205" customFormat="1" ht="75" x14ac:dyDescent="0.25">
      <c r="B176" s="214" t="s">
        <v>869</v>
      </c>
      <c r="C176" s="17" t="s">
        <v>1355</v>
      </c>
      <c r="D176" s="215" t="s">
        <v>871</v>
      </c>
      <c r="E176" s="215" t="s">
        <v>403</v>
      </c>
      <c r="F176" s="215" t="s">
        <v>1339</v>
      </c>
      <c r="G176" s="215" t="s">
        <v>1259</v>
      </c>
      <c r="H176" s="217" t="s">
        <v>1353</v>
      </c>
      <c r="I176" s="217" t="s">
        <v>1251</v>
      </c>
      <c r="J176" s="217"/>
      <c r="K176" s="225"/>
      <c r="L176" s="225"/>
      <c r="M176" s="225"/>
      <c r="N176" s="225">
        <v>2017</v>
      </c>
      <c r="O176" s="225">
        <v>2021</v>
      </c>
      <c r="P176" s="219">
        <v>424251.72</v>
      </c>
      <c r="Q176" s="219">
        <v>360613.96</v>
      </c>
      <c r="R176" s="219">
        <v>0</v>
      </c>
      <c r="S176" s="220">
        <v>63637.760000000002</v>
      </c>
      <c r="U176" s="230"/>
    </row>
    <row r="177" spans="2:22" ht="90" x14ac:dyDescent="0.25">
      <c r="B177" s="224" t="s">
        <v>872</v>
      </c>
      <c r="C177" s="41" t="s">
        <v>873</v>
      </c>
      <c r="D177" s="215" t="s">
        <v>874</v>
      </c>
      <c r="E177" s="215" t="s">
        <v>403</v>
      </c>
      <c r="F177" s="215" t="s">
        <v>1339</v>
      </c>
      <c r="G177" s="215" t="s">
        <v>1259</v>
      </c>
      <c r="H177" s="217" t="s">
        <v>1353</v>
      </c>
      <c r="I177" s="217" t="s">
        <v>1251</v>
      </c>
      <c r="J177" s="217"/>
      <c r="K177" s="218"/>
      <c r="L177" s="218"/>
      <c r="M177" s="218"/>
      <c r="N177" s="218">
        <v>2019</v>
      </c>
      <c r="O177" s="218">
        <v>2021</v>
      </c>
      <c r="P177" s="219">
        <v>78650</v>
      </c>
      <c r="Q177" s="219">
        <v>66852.5</v>
      </c>
      <c r="R177" s="219">
        <v>0</v>
      </c>
      <c r="S177" s="220">
        <v>11797.5</v>
      </c>
      <c r="U177" s="223"/>
    </row>
    <row r="178" spans="2:22" ht="75" x14ac:dyDescent="0.25">
      <c r="B178" s="224" t="s">
        <v>875</v>
      </c>
      <c r="C178" s="41" t="s">
        <v>876</v>
      </c>
      <c r="D178" s="377" t="s">
        <v>877</v>
      </c>
      <c r="E178" s="215" t="s">
        <v>431</v>
      </c>
      <c r="F178" s="215" t="s">
        <v>1339</v>
      </c>
      <c r="G178" s="215" t="s">
        <v>1261</v>
      </c>
      <c r="H178" s="215" t="s">
        <v>1354</v>
      </c>
      <c r="I178" s="215" t="s">
        <v>1251</v>
      </c>
      <c r="J178" s="215"/>
      <c r="K178" s="218"/>
      <c r="L178" s="218"/>
      <c r="M178" s="218"/>
      <c r="N178" s="218">
        <v>2017</v>
      </c>
      <c r="O178" s="218">
        <v>2018</v>
      </c>
      <c r="P178" s="368">
        <v>187667.26</v>
      </c>
      <c r="Q178" s="368">
        <v>159517.17000000001</v>
      </c>
      <c r="R178" s="368">
        <v>0</v>
      </c>
      <c r="S178" s="369">
        <v>28150.09</v>
      </c>
      <c r="U178" s="223"/>
    </row>
    <row r="179" spans="2:22" ht="75" x14ac:dyDescent="0.25">
      <c r="B179" s="224" t="s">
        <v>878</v>
      </c>
      <c r="C179" s="41" t="s">
        <v>879</v>
      </c>
      <c r="D179" s="215" t="s">
        <v>880</v>
      </c>
      <c r="E179" s="215" t="s">
        <v>431</v>
      </c>
      <c r="F179" s="215" t="s">
        <v>1339</v>
      </c>
      <c r="G179" s="215" t="s">
        <v>1261</v>
      </c>
      <c r="H179" s="215" t="s">
        <v>1354</v>
      </c>
      <c r="I179" s="215" t="s">
        <v>1251</v>
      </c>
      <c r="J179" s="215"/>
      <c r="K179" s="218"/>
      <c r="L179" s="218"/>
      <c r="M179" s="218"/>
      <c r="N179" s="218">
        <v>2019</v>
      </c>
      <c r="O179" s="218">
        <v>2021</v>
      </c>
      <c r="P179" s="368">
        <v>372032.8</v>
      </c>
      <c r="Q179" s="368">
        <v>316227.86</v>
      </c>
      <c r="R179" s="368">
        <v>0</v>
      </c>
      <c r="S179" s="369">
        <v>55804.94</v>
      </c>
      <c r="U179" s="223"/>
    </row>
    <row r="180" spans="2:22" s="205" customFormat="1" ht="45" x14ac:dyDescent="0.25">
      <c r="B180" s="214" t="s">
        <v>881</v>
      </c>
      <c r="C180" s="256" t="s">
        <v>882</v>
      </c>
      <c r="D180" s="215" t="s">
        <v>883</v>
      </c>
      <c r="E180" s="215" t="s">
        <v>412</v>
      </c>
      <c r="F180" s="215" t="s">
        <v>1339</v>
      </c>
      <c r="G180" s="215" t="s">
        <v>1269</v>
      </c>
      <c r="H180" s="215" t="s">
        <v>1354</v>
      </c>
      <c r="I180" s="215" t="s">
        <v>1251</v>
      </c>
      <c r="J180" s="215"/>
      <c r="K180" s="225"/>
      <c r="L180" s="225"/>
      <c r="M180" s="225"/>
      <c r="N180" s="225">
        <v>2020</v>
      </c>
      <c r="O180" s="225">
        <v>2021</v>
      </c>
      <c r="P180" s="368">
        <v>247864.21</v>
      </c>
      <c r="Q180" s="368">
        <v>210684.56</v>
      </c>
      <c r="R180" s="368">
        <v>0</v>
      </c>
      <c r="S180" s="369">
        <v>37179.65</v>
      </c>
      <c r="U180" s="230"/>
    </row>
    <row r="181" spans="2:22" ht="42.75" x14ac:dyDescent="0.25">
      <c r="B181" s="207" t="s">
        <v>1356</v>
      </c>
      <c r="C181" s="208"/>
      <c r="D181" s="209" t="s">
        <v>884</v>
      </c>
      <c r="E181" s="210"/>
      <c r="F181" s="210"/>
      <c r="G181" s="210"/>
      <c r="H181" s="210"/>
      <c r="I181" s="210"/>
      <c r="J181" s="210"/>
      <c r="K181" s="210"/>
      <c r="L181" s="210"/>
      <c r="M181" s="210"/>
      <c r="N181" s="211"/>
      <c r="O181" s="211"/>
      <c r="P181" s="212">
        <f>SUM(P182:P184)</f>
        <v>2146481.31</v>
      </c>
      <c r="Q181" s="212">
        <f>SUM(Q182:Q184)</f>
        <v>1824509.1</v>
      </c>
      <c r="R181" s="212">
        <f>SUM(R182:R184)</f>
        <v>0</v>
      </c>
      <c r="S181" s="213">
        <f>SUM(S182:S184)</f>
        <v>321972.20999999996</v>
      </c>
      <c r="U181" s="221"/>
      <c r="V181" s="205"/>
    </row>
    <row r="182" spans="2:22" ht="60" x14ac:dyDescent="0.25">
      <c r="B182" s="224" t="s">
        <v>885</v>
      </c>
      <c r="C182" s="41" t="s">
        <v>886</v>
      </c>
      <c r="D182" s="231" t="s">
        <v>887</v>
      </c>
      <c r="E182" s="216" t="s">
        <v>398</v>
      </c>
      <c r="F182" s="216" t="s">
        <v>1321</v>
      </c>
      <c r="G182" s="216" t="s">
        <v>1289</v>
      </c>
      <c r="H182" s="226" t="s">
        <v>1357</v>
      </c>
      <c r="I182" s="226" t="s">
        <v>1312</v>
      </c>
      <c r="J182" s="226" t="s">
        <v>417</v>
      </c>
      <c r="K182" s="218"/>
      <c r="L182" s="218"/>
      <c r="M182" s="218"/>
      <c r="N182" s="218">
        <v>2017</v>
      </c>
      <c r="O182" s="218">
        <v>2018</v>
      </c>
      <c r="P182" s="227">
        <f t="array" ref="P182">SUM(Q182,R182,S182)</f>
        <v>75020</v>
      </c>
      <c r="Q182" s="227">
        <v>63767</v>
      </c>
      <c r="R182" s="227">
        <v>0</v>
      </c>
      <c r="S182" s="229">
        <v>11253</v>
      </c>
      <c r="U182" s="230"/>
      <c r="V182" s="378"/>
    </row>
    <row r="183" spans="2:22" ht="60" x14ac:dyDescent="0.25">
      <c r="B183" s="214" t="s">
        <v>888</v>
      </c>
      <c r="C183" s="17" t="s">
        <v>1358</v>
      </c>
      <c r="D183" s="231" t="s">
        <v>890</v>
      </c>
      <c r="E183" s="216" t="s">
        <v>398</v>
      </c>
      <c r="F183" s="216" t="s">
        <v>1321</v>
      </c>
      <c r="G183" s="216" t="s">
        <v>1289</v>
      </c>
      <c r="H183" s="226" t="s">
        <v>1359</v>
      </c>
      <c r="I183" s="226" t="s">
        <v>1251</v>
      </c>
      <c r="J183" s="226" t="s">
        <v>417</v>
      </c>
      <c r="K183" s="225"/>
      <c r="L183" s="225"/>
      <c r="M183" s="225"/>
      <c r="N183" s="225">
        <v>2020</v>
      </c>
      <c r="O183" s="225">
        <v>2023</v>
      </c>
      <c r="P183" s="257">
        <f>SUM(Q183:S183)</f>
        <v>1677236.48</v>
      </c>
      <c r="Q183" s="257">
        <v>1425651</v>
      </c>
      <c r="R183" s="234">
        <v>0</v>
      </c>
      <c r="S183" s="258">
        <v>251585.48</v>
      </c>
      <c r="T183" s="379"/>
      <c r="U183" s="221"/>
      <c r="V183" s="222"/>
    </row>
    <row r="184" spans="2:22" ht="60" x14ac:dyDescent="0.25">
      <c r="B184" s="214" t="s">
        <v>891</v>
      </c>
      <c r="C184" s="17" t="s">
        <v>1360</v>
      </c>
      <c r="D184" s="231" t="s">
        <v>1361</v>
      </c>
      <c r="E184" s="216" t="s">
        <v>398</v>
      </c>
      <c r="F184" s="216" t="s">
        <v>1321</v>
      </c>
      <c r="G184" s="216" t="s">
        <v>1289</v>
      </c>
      <c r="H184" s="226" t="s">
        <v>1359</v>
      </c>
      <c r="I184" s="226" t="s">
        <v>1251</v>
      </c>
      <c r="J184" s="226"/>
      <c r="K184" s="225"/>
      <c r="L184" s="225"/>
      <c r="M184" s="225"/>
      <c r="N184" s="225">
        <v>2020</v>
      </c>
      <c r="O184" s="225">
        <v>2023</v>
      </c>
      <c r="P184" s="227">
        <v>394224.83</v>
      </c>
      <c r="Q184" s="227">
        <v>335091.09999999998</v>
      </c>
      <c r="R184" s="227">
        <v>0</v>
      </c>
      <c r="S184" s="229">
        <v>59133.73</v>
      </c>
      <c r="U184" s="221"/>
      <c r="V184" s="222"/>
    </row>
    <row r="185" spans="2:22" ht="42.75" x14ac:dyDescent="0.25">
      <c r="B185" s="207" t="s">
        <v>1362</v>
      </c>
      <c r="C185" s="208"/>
      <c r="D185" s="209" t="s">
        <v>894</v>
      </c>
      <c r="E185" s="210"/>
      <c r="F185" s="210"/>
      <c r="G185" s="210"/>
      <c r="H185" s="210"/>
      <c r="I185" s="210"/>
      <c r="J185" s="210"/>
      <c r="K185" s="210"/>
      <c r="L185" s="210"/>
      <c r="M185" s="210"/>
      <c r="N185" s="211"/>
      <c r="O185" s="211"/>
      <c r="P185" s="212">
        <f>SUM(P186:P188)</f>
        <v>2262996</v>
      </c>
      <c r="Q185" s="212">
        <f>SUM(Q186:Q188)</f>
        <v>1922996.6</v>
      </c>
      <c r="R185" s="212">
        <f>SUM(R186:R188)</f>
        <v>0</v>
      </c>
      <c r="S185" s="213">
        <f>SUM(S186:S188)</f>
        <v>339999.4</v>
      </c>
      <c r="U185" s="223"/>
    </row>
    <row r="186" spans="2:22" ht="60" x14ac:dyDescent="0.25">
      <c r="B186" s="224" t="s">
        <v>895</v>
      </c>
      <c r="C186" s="41" t="s">
        <v>896</v>
      </c>
      <c r="D186" s="215" t="s">
        <v>1363</v>
      </c>
      <c r="E186" s="215" t="s">
        <v>408</v>
      </c>
      <c r="F186" s="215" t="s">
        <v>1364</v>
      </c>
      <c r="G186" s="215" t="s">
        <v>1267</v>
      </c>
      <c r="H186" s="217" t="s">
        <v>1365</v>
      </c>
      <c r="I186" s="217" t="s">
        <v>1251</v>
      </c>
      <c r="J186" s="215" t="s">
        <v>417</v>
      </c>
      <c r="K186" s="225"/>
      <c r="L186" s="225"/>
      <c r="M186" s="225"/>
      <c r="N186" s="225"/>
      <c r="O186" s="225"/>
      <c r="P186" s="265">
        <v>0</v>
      </c>
      <c r="Q186" s="265">
        <v>0</v>
      </c>
      <c r="R186" s="265">
        <v>0</v>
      </c>
      <c r="S186" s="267">
        <v>0</v>
      </c>
      <c r="U186" s="223"/>
    </row>
    <row r="187" spans="2:22" ht="45" x14ac:dyDescent="0.25">
      <c r="B187" s="224" t="s">
        <v>898</v>
      </c>
      <c r="C187" s="41" t="s">
        <v>899</v>
      </c>
      <c r="D187" s="380" t="s">
        <v>900</v>
      </c>
      <c r="E187" s="381"/>
      <c r="F187" s="381"/>
      <c r="G187" s="381"/>
      <c r="H187" s="381"/>
      <c r="I187" s="381"/>
      <c r="J187" s="381"/>
      <c r="K187" s="225"/>
      <c r="L187" s="225"/>
      <c r="M187" s="225"/>
      <c r="N187" s="225"/>
      <c r="O187" s="225"/>
      <c r="P187" s="382"/>
      <c r="Q187" s="382"/>
      <c r="R187" s="382"/>
      <c r="S187" s="383"/>
      <c r="U187" s="223"/>
    </row>
    <row r="188" spans="2:22" ht="60" x14ac:dyDescent="0.25">
      <c r="B188" s="224" t="s">
        <v>901</v>
      </c>
      <c r="C188" s="26" t="s">
        <v>902</v>
      </c>
      <c r="D188" s="216" t="s">
        <v>903</v>
      </c>
      <c r="E188" s="216" t="s">
        <v>398</v>
      </c>
      <c r="F188" s="216" t="s">
        <v>1321</v>
      </c>
      <c r="G188" s="216" t="s">
        <v>1289</v>
      </c>
      <c r="H188" s="226" t="s">
        <v>1366</v>
      </c>
      <c r="I188" s="226" t="s">
        <v>1312</v>
      </c>
      <c r="J188" s="226" t="s">
        <v>417</v>
      </c>
      <c r="K188" s="225"/>
      <c r="L188" s="225"/>
      <c r="M188" s="225"/>
      <c r="N188" s="225">
        <v>2018</v>
      </c>
      <c r="O188" s="263">
        <v>2019</v>
      </c>
      <c r="P188" s="227">
        <v>2262996</v>
      </c>
      <c r="Q188" s="228">
        <v>1922996.6</v>
      </c>
      <c r="R188" s="227">
        <v>0</v>
      </c>
      <c r="S188" s="384">
        <v>339999.4</v>
      </c>
      <c r="T188" s="385"/>
      <c r="U188" s="223"/>
    </row>
    <row r="189" spans="2:22" ht="71.25" x14ac:dyDescent="0.25">
      <c r="B189" s="207" t="s">
        <v>1367</v>
      </c>
      <c r="C189" s="208"/>
      <c r="D189" s="209" t="s">
        <v>904</v>
      </c>
      <c r="E189" s="210"/>
      <c r="F189" s="210"/>
      <c r="G189" s="210"/>
      <c r="H189" s="210"/>
      <c r="I189" s="210"/>
      <c r="J189" s="210"/>
      <c r="K189" s="210"/>
      <c r="L189" s="210"/>
      <c r="M189" s="210"/>
      <c r="N189" s="211"/>
      <c r="O189" s="211"/>
      <c r="P189" s="386">
        <v>5344261.25</v>
      </c>
      <c r="Q189" s="386">
        <v>4275409</v>
      </c>
      <c r="R189" s="386"/>
      <c r="S189" s="387"/>
      <c r="U189" s="223"/>
    </row>
    <row r="190" spans="2:22" x14ac:dyDescent="0.25">
      <c r="B190" s="224" t="s">
        <v>905</v>
      </c>
      <c r="C190" s="41"/>
      <c r="D190" s="218"/>
      <c r="E190" s="218"/>
      <c r="F190" s="218"/>
      <c r="G190" s="218"/>
      <c r="H190" s="218"/>
      <c r="I190" s="218"/>
      <c r="J190" s="218"/>
      <c r="K190" s="218"/>
      <c r="L190" s="218"/>
      <c r="M190" s="218"/>
      <c r="N190" s="218"/>
      <c r="O190" s="218"/>
      <c r="P190" s="388"/>
      <c r="Q190" s="388"/>
      <c r="R190" s="388"/>
      <c r="S190" s="389"/>
      <c r="U190" s="223"/>
    </row>
    <row r="191" spans="2:22" ht="57" x14ac:dyDescent="0.25">
      <c r="B191" s="207" t="s">
        <v>1368</v>
      </c>
      <c r="C191" s="208"/>
      <c r="D191" s="209" t="s">
        <v>906</v>
      </c>
      <c r="E191" s="210"/>
      <c r="F191" s="210"/>
      <c r="G191" s="210"/>
      <c r="H191" s="210"/>
      <c r="I191" s="210"/>
      <c r="J191" s="210"/>
      <c r="K191" s="210"/>
      <c r="L191" s="210"/>
      <c r="M191" s="210"/>
      <c r="N191" s="211"/>
      <c r="O191" s="211"/>
      <c r="P191" s="212">
        <f>SUM(P192:P199)</f>
        <v>1256887.94</v>
      </c>
      <c r="Q191" s="212">
        <f>SUM(Q192:Q199)</f>
        <v>827757.33000000007</v>
      </c>
      <c r="R191" s="212">
        <f>SUM(R192:R199)</f>
        <v>149988.44</v>
      </c>
      <c r="S191" s="213">
        <f>SUM(S192:S199)</f>
        <v>279142.17</v>
      </c>
      <c r="U191" s="390"/>
    </row>
    <row r="192" spans="2:22" s="205" customFormat="1" ht="90" x14ac:dyDescent="0.25">
      <c r="B192" s="214" t="s">
        <v>907</v>
      </c>
      <c r="C192" s="256" t="s">
        <v>908</v>
      </c>
      <c r="D192" s="278" t="s">
        <v>909</v>
      </c>
      <c r="E192" s="215" t="s">
        <v>408</v>
      </c>
      <c r="F192" s="215" t="s">
        <v>1321</v>
      </c>
      <c r="G192" s="215" t="s">
        <v>1267</v>
      </c>
      <c r="H192" s="217" t="s">
        <v>1369</v>
      </c>
      <c r="I192" s="217" t="s">
        <v>1251</v>
      </c>
      <c r="J192" s="215" t="s">
        <v>417</v>
      </c>
      <c r="K192" s="225"/>
      <c r="L192" s="225"/>
      <c r="M192" s="225"/>
      <c r="N192" s="225">
        <v>2018</v>
      </c>
      <c r="O192" s="225">
        <v>2019</v>
      </c>
      <c r="P192" s="265">
        <v>155992.79999999999</v>
      </c>
      <c r="Q192" s="265">
        <v>71010.720000000001</v>
      </c>
      <c r="R192" s="265">
        <v>0</v>
      </c>
      <c r="S192" s="267">
        <v>84982.080000000002</v>
      </c>
      <c r="U192" s="230"/>
      <c r="V192" s="378"/>
    </row>
    <row r="193" spans="2:22" s="205" customFormat="1" ht="60" x14ac:dyDescent="0.25">
      <c r="B193" s="214" t="s">
        <v>910</v>
      </c>
      <c r="C193" s="256" t="s">
        <v>911</v>
      </c>
      <c r="D193" s="215" t="s">
        <v>912</v>
      </c>
      <c r="E193" s="215" t="s">
        <v>412</v>
      </c>
      <c r="F193" s="215" t="s">
        <v>1364</v>
      </c>
      <c r="G193" s="215" t="s">
        <v>1269</v>
      </c>
      <c r="H193" s="215" t="s">
        <v>1370</v>
      </c>
      <c r="I193" s="215" t="s">
        <v>1251</v>
      </c>
      <c r="J193" s="215" t="s">
        <v>417</v>
      </c>
      <c r="K193" s="225"/>
      <c r="L193" s="225"/>
      <c r="M193" s="225"/>
      <c r="N193" s="225">
        <v>2018</v>
      </c>
      <c r="O193" s="225">
        <v>2019</v>
      </c>
      <c r="P193" s="265">
        <v>62494.12</v>
      </c>
      <c r="Q193" s="265">
        <v>53120</v>
      </c>
      <c r="R193" s="265">
        <v>4687.0600000000004</v>
      </c>
      <c r="S193" s="267">
        <v>4687.0600000000004</v>
      </c>
      <c r="U193" s="230"/>
    </row>
    <row r="194" spans="2:22" ht="60" x14ac:dyDescent="0.25">
      <c r="B194" s="224" t="s">
        <v>913</v>
      </c>
      <c r="C194" s="41" t="s">
        <v>914</v>
      </c>
      <c r="D194" s="215" t="s">
        <v>912</v>
      </c>
      <c r="E194" s="216" t="s">
        <v>398</v>
      </c>
      <c r="F194" s="216" t="s">
        <v>1321</v>
      </c>
      <c r="G194" s="216" t="s">
        <v>1289</v>
      </c>
      <c r="H194" s="226" t="s">
        <v>1369</v>
      </c>
      <c r="I194" s="226" t="s">
        <v>1251</v>
      </c>
      <c r="J194" s="226" t="s">
        <v>417</v>
      </c>
      <c r="K194" s="218"/>
      <c r="L194" s="218"/>
      <c r="M194" s="218"/>
      <c r="N194" s="218">
        <v>2018</v>
      </c>
      <c r="O194" s="218">
        <v>2020</v>
      </c>
      <c r="P194" s="227">
        <v>527554.14</v>
      </c>
      <c r="Q194" s="227">
        <v>274290.51</v>
      </c>
      <c r="R194" s="227">
        <v>145301.38</v>
      </c>
      <c r="S194" s="384">
        <v>107962.25</v>
      </c>
      <c r="T194" s="205"/>
      <c r="U194" s="221"/>
    </row>
    <row r="195" spans="2:22" s="205" customFormat="1" ht="60" x14ac:dyDescent="0.25">
      <c r="B195" s="214" t="s">
        <v>916</v>
      </c>
      <c r="C195" s="256" t="s">
        <v>917</v>
      </c>
      <c r="D195" s="215" t="s">
        <v>918</v>
      </c>
      <c r="E195" s="215" t="s">
        <v>403</v>
      </c>
      <c r="F195" s="215" t="s">
        <v>1364</v>
      </c>
      <c r="G195" s="215" t="s">
        <v>1259</v>
      </c>
      <c r="H195" s="217" t="s">
        <v>1369</v>
      </c>
      <c r="I195" s="217" t="s">
        <v>1251</v>
      </c>
      <c r="J195" s="217" t="s">
        <v>417</v>
      </c>
      <c r="K195" s="225"/>
      <c r="L195" s="225"/>
      <c r="M195" s="225"/>
      <c r="N195" s="225">
        <v>2018</v>
      </c>
      <c r="O195" s="225">
        <v>2019</v>
      </c>
      <c r="P195" s="227">
        <v>81897.27</v>
      </c>
      <c r="Q195" s="227">
        <v>64728.95</v>
      </c>
      <c r="R195" s="227">
        <v>0</v>
      </c>
      <c r="S195" s="229">
        <v>17168.32</v>
      </c>
      <c r="U195" s="230"/>
    </row>
    <row r="196" spans="2:22" s="205" customFormat="1" ht="45" x14ac:dyDescent="0.25">
      <c r="B196" s="141" t="s">
        <v>919</v>
      </c>
      <c r="C196" s="17" t="s">
        <v>920</v>
      </c>
      <c r="D196" s="285" t="s">
        <v>921</v>
      </c>
      <c r="E196" s="285" t="s">
        <v>431</v>
      </c>
      <c r="F196" s="285" t="s">
        <v>1364</v>
      </c>
      <c r="G196" s="285" t="s">
        <v>1261</v>
      </c>
      <c r="H196" s="287" t="s">
        <v>1369</v>
      </c>
      <c r="I196" s="287" t="s">
        <v>1251</v>
      </c>
      <c r="J196" s="287" t="s">
        <v>417</v>
      </c>
      <c r="K196" s="233"/>
      <c r="L196" s="233"/>
      <c r="M196" s="233"/>
      <c r="N196" s="233">
        <v>2018</v>
      </c>
      <c r="O196" s="263">
        <v>2020</v>
      </c>
      <c r="P196" s="234">
        <v>125083.75</v>
      </c>
      <c r="Q196" s="234">
        <v>106321.18</v>
      </c>
      <c r="R196" s="234">
        <v>0</v>
      </c>
      <c r="S196" s="236">
        <v>18762.57</v>
      </c>
      <c r="T196" s="264"/>
      <c r="U196" s="221"/>
    </row>
    <row r="197" spans="2:22" ht="60" x14ac:dyDescent="0.25">
      <c r="B197" s="141" t="s">
        <v>922</v>
      </c>
      <c r="C197" s="17" t="s">
        <v>923</v>
      </c>
      <c r="D197" s="233" t="s">
        <v>924</v>
      </c>
      <c r="E197" s="285" t="s">
        <v>424</v>
      </c>
      <c r="F197" s="285" t="s">
        <v>1364</v>
      </c>
      <c r="G197" s="285" t="s">
        <v>1258</v>
      </c>
      <c r="H197" s="287" t="s">
        <v>1369</v>
      </c>
      <c r="I197" s="287" t="s">
        <v>1251</v>
      </c>
      <c r="J197" s="287"/>
      <c r="K197" s="233"/>
      <c r="L197" s="233"/>
      <c r="M197" s="233"/>
      <c r="N197" s="233">
        <v>2018</v>
      </c>
      <c r="O197" s="233">
        <v>2019</v>
      </c>
      <c r="P197" s="234">
        <v>103879.9</v>
      </c>
      <c r="Q197" s="234">
        <v>88297.91</v>
      </c>
      <c r="R197" s="234">
        <v>0</v>
      </c>
      <c r="S197" s="236">
        <v>15581.99</v>
      </c>
      <c r="T197" s="54"/>
      <c r="U197" s="230"/>
      <c r="V197" s="205"/>
    </row>
    <row r="198" spans="2:22" ht="67.5" customHeight="1" x14ac:dyDescent="0.25">
      <c r="B198" s="141" t="s">
        <v>925</v>
      </c>
      <c r="C198" s="17" t="s">
        <v>926</v>
      </c>
      <c r="D198" s="233" t="s">
        <v>927</v>
      </c>
      <c r="E198" s="285" t="s">
        <v>398</v>
      </c>
      <c r="F198" s="285" t="s">
        <v>1364</v>
      </c>
      <c r="G198" s="285" t="s">
        <v>1371</v>
      </c>
      <c r="H198" s="287" t="s">
        <v>1369</v>
      </c>
      <c r="I198" s="287" t="s">
        <v>1251</v>
      </c>
      <c r="J198" s="287"/>
      <c r="K198" s="233"/>
      <c r="L198" s="233"/>
      <c r="M198" s="233"/>
      <c r="N198" s="233">
        <v>2020</v>
      </c>
      <c r="O198" s="233">
        <v>2022</v>
      </c>
      <c r="P198" s="234">
        <v>179031.96</v>
      </c>
      <c r="Q198" s="234">
        <v>152177.16</v>
      </c>
      <c r="R198" s="234">
        <v>0</v>
      </c>
      <c r="S198" s="236">
        <v>26854.799999999999</v>
      </c>
      <c r="T198" s="54"/>
      <c r="U198" s="522"/>
      <c r="V198" s="522"/>
    </row>
    <row r="199" spans="2:22" ht="64.5" customHeight="1" x14ac:dyDescent="0.25">
      <c r="B199" s="141" t="s">
        <v>928</v>
      </c>
      <c r="C199" s="17" t="s">
        <v>929</v>
      </c>
      <c r="D199" s="233" t="s">
        <v>930</v>
      </c>
      <c r="E199" s="285" t="s">
        <v>408</v>
      </c>
      <c r="F199" s="285" t="s">
        <v>1364</v>
      </c>
      <c r="G199" s="285" t="s">
        <v>1267</v>
      </c>
      <c r="H199" s="287" t="s">
        <v>1369</v>
      </c>
      <c r="I199" s="287" t="s">
        <v>1251</v>
      </c>
      <c r="J199" s="287"/>
      <c r="K199" s="233"/>
      <c r="L199" s="233"/>
      <c r="M199" s="233"/>
      <c r="N199" s="233">
        <v>2020</v>
      </c>
      <c r="O199" s="233">
        <v>2022</v>
      </c>
      <c r="P199" s="234">
        <v>20954</v>
      </c>
      <c r="Q199" s="234">
        <v>17810.900000000001</v>
      </c>
      <c r="R199" s="234">
        <v>0</v>
      </c>
      <c r="S199" s="236">
        <v>3143.1</v>
      </c>
      <c r="T199" s="54"/>
      <c r="U199" s="221"/>
      <c r="V199" s="204"/>
    </row>
    <row r="200" spans="2:22" ht="57" x14ac:dyDescent="0.25">
      <c r="B200" s="207" t="s">
        <v>1372</v>
      </c>
      <c r="C200" s="208"/>
      <c r="D200" s="209" t="s">
        <v>931</v>
      </c>
      <c r="E200" s="210"/>
      <c r="F200" s="210"/>
      <c r="G200" s="210"/>
      <c r="H200" s="210"/>
      <c r="I200" s="210"/>
      <c r="J200" s="210"/>
      <c r="K200" s="210"/>
      <c r="L200" s="210"/>
      <c r="M200" s="210"/>
      <c r="N200" s="211"/>
      <c r="O200" s="211"/>
      <c r="P200" s="212">
        <f>SUM(P201)</f>
        <v>98076.88</v>
      </c>
      <c r="Q200" s="212">
        <f>SUM(Q201)</f>
        <v>73262.41</v>
      </c>
      <c r="R200" s="212">
        <f>SUM(R201)</f>
        <v>0</v>
      </c>
      <c r="S200" s="213">
        <f>SUM(S201)</f>
        <v>24814.47</v>
      </c>
      <c r="U200" s="223"/>
    </row>
    <row r="201" spans="2:22" ht="60" x14ac:dyDescent="0.25">
      <c r="B201" s="224" t="s">
        <v>932</v>
      </c>
      <c r="C201" s="41" t="s">
        <v>933</v>
      </c>
      <c r="D201" s="231" t="s">
        <v>934</v>
      </c>
      <c r="E201" s="216" t="s">
        <v>398</v>
      </c>
      <c r="F201" s="216" t="s">
        <v>1321</v>
      </c>
      <c r="G201" s="216" t="s">
        <v>1289</v>
      </c>
      <c r="H201" s="226" t="s">
        <v>1373</v>
      </c>
      <c r="I201" s="226" t="s">
        <v>1312</v>
      </c>
      <c r="J201" s="226" t="s">
        <v>417</v>
      </c>
      <c r="K201" s="218"/>
      <c r="L201" s="218"/>
      <c r="M201" s="218"/>
      <c r="N201" s="218">
        <v>2017</v>
      </c>
      <c r="O201" s="263">
        <v>2018</v>
      </c>
      <c r="P201" s="257">
        <v>98076.88</v>
      </c>
      <c r="Q201" s="234">
        <v>73262.41</v>
      </c>
      <c r="R201" s="234">
        <v>0</v>
      </c>
      <c r="S201" s="258">
        <v>24814.47</v>
      </c>
      <c r="T201" s="359"/>
      <c r="U201" s="223"/>
    </row>
    <row r="202" spans="2:22" ht="42.75" x14ac:dyDescent="0.25">
      <c r="B202" s="207" t="s">
        <v>1374</v>
      </c>
      <c r="C202" s="208"/>
      <c r="D202" s="209" t="s">
        <v>935</v>
      </c>
      <c r="E202" s="210"/>
      <c r="F202" s="210"/>
      <c r="G202" s="210"/>
      <c r="H202" s="210"/>
      <c r="I202" s="210"/>
      <c r="J202" s="210"/>
      <c r="K202" s="210"/>
      <c r="L202" s="210"/>
      <c r="M202" s="210"/>
      <c r="N202" s="211"/>
      <c r="O202" s="211"/>
      <c r="P202" s="212">
        <f>SUM(P203)</f>
        <v>1095106</v>
      </c>
      <c r="Q202" s="212">
        <f>SUM(Q203)</f>
        <v>930840</v>
      </c>
      <c r="R202" s="212">
        <f>SUM(R203)</f>
        <v>0</v>
      </c>
      <c r="S202" s="213">
        <f>SUM(S203)</f>
        <v>164266</v>
      </c>
      <c r="T202" s="205"/>
      <c r="U202" s="223"/>
    </row>
    <row r="203" spans="2:22" ht="75.75" thickBot="1" x14ac:dyDescent="0.3">
      <c r="B203" s="391" t="s">
        <v>936</v>
      </c>
      <c r="C203" s="392" t="s">
        <v>937</v>
      </c>
      <c r="D203" s="245" t="s">
        <v>938</v>
      </c>
      <c r="E203" s="245" t="s">
        <v>398</v>
      </c>
      <c r="F203" s="393" t="s">
        <v>1339</v>
      </c>
      <c r="G203" s="393" t="s">
        <v>1289</v>
      </c>
      <c r="H203" s="394" t="s">
        <v>1375</v>
      </c>
      <c r="I203" s="394" t="s">
        <v>1312</v>
      </c>
      <c r="J203" s="394" t="s">
        <v>417</v>
      </c>
      <c r="K203" s="395"/>
      <c r="L203" s="395"/>
      <c r="M203" s="395"/>
      <c r="N203" s="395">
        <v>2016</v>
      </c>
      <c r="O203" s="395">
        <v>2020</v>
      </c>
      <c r="P203" s="396">
        <v>1095106</v>
      </c>
      <c r="Q203" s="397">
        <v>930840</v>
      </c>
      <c r="R203" s="398">
        <v>0</v>
      </c>
      <c r="S203" s="399">
        <v>164266</v>
      </c>
      <c r="T203" s="359"/>
      <c r="U203" s="223"/>
    </row>
    <row r="204" spans="2:22" x14ac:dyDescent="0.25">
      <c r="B204" s="400"/>
      <c r="C204" s="400"/>
      <c r="D204" s="401"/>
      <c r="E204" s="401"/>
      <c r="F204" s="401"/>
      <c r="G204" s="401"/>
      <c r="H204" s="401"/>
      <c r="I204" s="401"/>
      <c r="J204" s="401"/>
      <c r="K204" s="401"/>
      <c r="L204" s="401"/>
      <c r="M204" s="401"/>
      <c r="N204" s="401"/>
      <c r="O204" s="401"/>
      <c r="P204" s="402"/>
      <c r="Q204" s="402"/>
      <c r="R204" s="402"/>
      <c r="S204" s="402"/>
    </row>
    <row r="205" spans="2:22" x14ac:dyDescent="0.25">
      <c r="B205" s="187" t="s">
        <v>1376</v>
      </c>
      <c r="C205" s="400"/>
      <c r="D205" s="401"/>
      <c r="E205" s="401"/>
      <c r="F205" s="401"/>
      <c r="G205" s="401"/>
      <c r="H205" s="401"/>
      <c r="I205" s="401"/>
      <c r="J205" s="401"/>
      <c r="K205" s="401"/>
      <c r="L205" s="401"/>
      <c r="M205" s="401"/>
      <c r="N205" s="401"/>
      <c r="O205" s="401"/>
      <c r="P205" s="402"/>
      <c r="Q205" s="402"/>
      <c r="R205" s="402"/>
      <c r="S205" s="402"/>
    </row>
    <row r="206" spans="2:22" x14ac:dyDescent="0.25">
      <c r="B206" s="187" t="s">
        <v>1377</v>
      </c>
      <c r="C206" s="400"/>
      <c r="D206" s="401"/>
      <c r="E206" s="401"/>
      <c r="F206" s="401"/>
      <c r="G206" s="401"/>
      <c r="H206" s="401"/>
      <c r="I206" s="401"/>
      <c r="J206" s="401"/>
      <c r="K206" s="401"/>
      <c r="L206" s="401"/>
      <c r="M206" s="401"/>
      <c r="N206" s="401"/>
      <c r="O206" s="401"/>
      <c r="P206" s="402"/>
      <c r="Q206" s="402"/>
      <c r="R206" s="402"/>
      <c r="S206" s="402"/>
    </row>
    <row r="207" spans="2:22" ht="58.5" customHeight="1" x14ac:dyDescent="0.25">
      <c r="B207" s="520" t="s">
        <v>1378</v>
      </c>
      <c r="C207" s="521"/>
      <c r="D207" s="521"/>
      <c r="E207" s="521"/>
      <c r="F207" s="521"/>
      <c r="G207" s="521"/>
      <c r="H207" s="521"/>
      <c r="I207" s="521"/>
      <c r="J207" s="521"/>
      <c r="K207" s="521"/>
      <c r="L207" s="521"/>
      <c r="M207" s="521"/>
      <c r="N207" s="521"/>
      <c r="O207" s="521"/>
      <c r="P207" s="521"/>
      <c r="Q207" s="521"/>
      <c r="R207" s="521"/>
      <c r="S207" s="521"/>
    </row>
    <row r="208" spans="2:22" ht="15" customHeight="1" x14ac:dyDescent="0.25">
      <c r="B208" s="187" t="s">
        <v>1379</v>
      </c>
      <c r="C208" s="262"/>
      <c r="D208" s="403"/>
      <c r="E208" s="403"/>
      <c r="F208" s="403"/>
      <c r="G208" s="403"/>
      <c r="H208" s="403"/>
      <c r="I208" s="403"/>
      <c r="J208" s="403"/>
      <c r="K208" s="403"/>
      <c r="L208" s="403"/>
      <c r="M208" s="403"/>
      <c r="N208" s="403"/>
      <c r="O208" s="403"/>
      <c r="P208" s="403"/>
      <c r="Q208" s="403"/>
      <c r="R208" s="403"/>
      <c r="S208" s="403"/>
    </row>
    <row r="209" spans="2:19" ht="15" customHeight="1" x14ac:dyDescent="0.25">
      <c r="B209" s="520" t="s">
        <v>1380</v>
      </c>
      <c r="C209" s="521"/>
      <c r="D209" s="521"/>
      <c r="E209" s="521"/>
      <c r="F209" s="521"/>
      <c r="G209" s="521"/>
      <c r="H209" s="521"/>
      <c r="I209" s="521"/>
      <c r="J209" s="521"/>
      <c r="K209" s="521"/>
      <c r="L209" s="521"/>
      <c r="M209" s="521"/>
      <c r="N209" s="521"/>
      <c r="O209" s="521"/>
      <c r="P209" s="521"/>
      <c r="Q209" s="521"/>
      <c r="R209" s="521"/>
      <c r="S209" s="521"/>
    </row>
    <row r="210" spans="2:19" ht="15" customHeight="1" x14ac:dyDescent="0.25">
      <c r="B210" s="187" t="s">
        <v>1381</v>
      </c>
      <c r="C210" s="262"/>
      <c r="D210" s="403"/>
      <c r="E210" s="403"/>
      <c r="F210" s="403"/>
      <c r="G210" s="403"/>
      <c r="H210" s="403"/>
      <c r="I210" s="403"/>
      <c r="J210" s="403"/>
      <c r="K210" s="403"/>
      <c r="L210" s="403"/>
      <c r="M210" s="403"/>
      <c r="N210" s="403"/>
      <c r="O210" s="403"/>
      <c r="P210" s="403"/>
      <c r="Q210" s="403"/>
      <c r="R210" s="403"/>
      <c r="S210" s="403"/>
    </row>
    <row r="211" spans="2:19" ht="15" customHeight="1" x14ac:dyDescent="0.25">
      <c r="B211" s="187" t="s">
        <v>1382</v>
      </c>
      <c r="C211" s="262"/>
      <c r="D211" s="403"/>
      <c r="E211" s="403"/>
      <c r="F211" s="403"/>
      <c r="G211" s="403"/>
      <c r="H211" s="403"/>
      <c r="I211" s="403"/>
      <c r="J211" s="403"/>
      <c r="K211" s="403"/>
      <c r="L211" s="403"/>
      <c r="M211" s="403"/>
      <c r="N211" s="403"/>
      <c r="O211" s="403"/>
      <c r="P211" s="403"/>
      <c r="Q211" s="403"/>
      <c r="R211" s="403"/>
      <c r="S211" s="403"/>
    </row>
    <row r="212" spans="2:19" ht="45" customHeight="1" x14ac:dyDescent="0.25">
      <c r="B212" s="520" t="s">
        <v>1383</v>
      </c>
      <c r="C212" s="521"/>
      <c r="D212" s="521"/>
      <c r="E212" s="521"/>
      <c r="F212" s="521"/>
      <c r="G212" s="521"/>
      <c r="H212" s="521"/>
      <c r="I212" s="521"/>
      <c r="J212" s="521"/>
      <c r="K212" s="521"/>
      <c r="L212" s="521"/>
      <c r="M212" s="521"/>
      <c r="N212" s="521"/>
      <c r="O212" s="521"/>
      <c r="P212" s="521"/>
      <c r="Q212" s="521"/>
      <c r="R212" s="521"/>
      <c r="S212" s="521"/>
    </row>
    <row r="213" spans="2:19" x14ac:dyDescent="0.25">
      <c r="B213" s="187" t="s">
        <v>1384</v>
      </c>
    </row>
    <row r="214" spans="2:19" x14ac:dyDescent="0.25">
      <c r="B214" s="187" t="s">
        <v>1385</v>
      </c>
    </row>
    <row r="215" spans="2:19" x14ac:dyDescent="0.25">
      <c r="B215" s="187" t="s">
        <v>1386</v>
      </c>
    </row>
    <row r="216" spans="2:19" x14ac:dyDescent="0.25">
      <c r="B216" s="187" t="s">
        <v>1387</v>
      </c>
    </row>
    <row r="217" spans="2:19" x14ac:dyDescent="0.25">
      <c r="B217" s="187" t="s">
        <v>1388</v>
      </c>
    </row>
    <row r="218" spans="2:19" ht="30" customHeight="1" x14ac:dyDescent="0.25">
      <c r="B218" s="520" t="s">
        <v>1389</v>
      </c>
      <c r="C218" s="521"/>
      <c r="D218" s="521"/>
      <c r="E218" s="521"/>
      <c r="F218" s="521"/>
      <c r="G218" s="521"/>
      <c r="H218" s="521"/>
      <c r="I218" s="521"/>
      <c r="J218" s="521"/>
      <c r="K218" s="521"/>
      <c r="L218" s="521"/>
      <c r="M218" s="521"/>
      <c r="N218" s="521"/>
      <c r="O218" s="521"/>
      <c r="P218" s="521"/>
      <c r="Q218" s="521"/>
      <c r="R218" s="521"/>
      <c r="S218" s="521"/>
    </row>
    <row r="219" spans="2:19" ht="30" customHeight="1" x14ac:dyDescent="0.25">
      <c r="B219" s="520" t="s">
        <v>1390</v>
      </c>
      <c r="C219" s="521"/>
      <c r="D219" s="521"/>
      <c r="E219" s="521"/>
      <c r="F219" s="521"/>
      <c r="G219" s="521"/>
      <c r="H219" s="521"/>
      <c r="I219" s="521"/>
      <c r="J219" s="521"/>
      <c r="K219" s="521"/>
      <c r="L219" s="521"/>
      <c r="M219" s="521"/>
      <c r="N219" s="521"/>
      <c r="O219" s="521"/>
      <c r="P219" s="521"/>
      <c r="Q219" s="521"/>
      <c r="R219" s="521"/>
      <c r="S219" s="521"/>
    </row>
    <row r="220" spans="2:19" ht="15" customHeight="1" x14ac:dyDescent="0.25">
      <c r="B220" s="520" t="s">
        <v>1391</v>
      </c>
      <c r="C220" s="521"/>
      <c r="D220" s="521"/>
      <c r="E220" s="521"/>
      <c r="F220" s="521"/>
      <c r="G220" s="521"/>
      <c r="H220" s="521"/>
      <c r="I220" s="521"/>
      <c r="J220" s="521"/>
      <c r="K220" s="521"/>
      <c r="L220" s="521"/>
      <c r="M220" s="521"/>
      <c r="N220" s="521"/>
      <c r="O220" s="521"/>
      <c r="P220" s="521"/>
      <c r="Q220" s="521"/>
      <c r="R220" s="521"/>
      <c r="S220" s="521"/>
    </row>
    <row r="221" spans="2:19" x14ac:dyDescent="0.25">
      <c r="B221" s="520" t="s">
        <v>1392</v>
      </c>
      <c r="C221" s="521"/>
      <c r="D221" s="521"/>
      <c r="E221" s="521"/>
      <c r="F221" s="521"/>
      <c r="G221" s="521"/>
      <c r="H221" s="521"/>
      <c r="I221" s="521"/>
      <c r="J221" s="521"/>
      <c r="K221" s="521"/>
      <c r="L221" s="521"/>
      <c r="M221" s="521"/>
      <c r="N221" s="521"/>
      <c r="O221" s="521"/>
      <c r="P221" s="521"/>
      <c r="Q221" s="521"/>
      <c r="R221" s="521"/>
      <c r="S221" s="521"/>
    </row>
    <row r="222" spans="2:19" x14ac:dyDescent="0.25">
      <c r="B222" s="520" t="s">
        <v>1393</v>
      </c>
      <c r="C222" s="521"/>
      <c r="D222" s="521"/>
      <c r="E222" s="521"/>
      <c r="F222" s="521"/>
      <c r="G222" s="521"/>
      <c r="H222" s="521"/>
      <c r="I222" s="521"/>
      <c r="J222" s="521"/>
      <c r="K222" s="521"/>
      <c r="L222" s="521"/>
      <c r="M222" s="521"/>
      <c r="N222" s="521"/>
      <c r="O222" s="521"/>
      <c r="P222" s="521"/>
      <c r="Q222" s="521"/>
      <c r="R222" s="521"/>
      <c r="S222" s="521"/>
    </row>
    <row r="223" spans="2:19" x14ac:dyDescent="0.25">
      <c r="B223" s="520" t="s">
        <v>1394</v>
      </c>
      <c r="C223" s="521"/>
      <c r="D223" s="521"/>
      <c r="E223" s="521"/>
      <c r="F223" s="521"/>
      <c r="G223" s="521"/>
      <c r="H223" s="521"/>
      <c r="I223" s="521"/>
      <c r="J223" s="521"/>
      <c r="K223" s="521"/>
      <c r="L223" s="521"/>
      <c r="M223" s="521"/>
      <c r="N223" s="521"/>
      <c r="O223" s="521"/>
      <c r="P223" s="521"/>
      <c r="Q223" s="521"/>
      <c r="R223" s="521"/>
      <c r="S223" s="521"/>
    </row>
  </sheetData>
  <mergeCells count="18">
    <mergeCell ref="U90:V90"/>
    <mergeCell ref="B7:M7"/>
    <mergeCell ref="N7:O7"/>
    <mergeCell ref="P7:S7"/>
    <mergeCell ref="U84:U85"/>
    <mergeCell ref="V84:V85"/>
    <mergeCell ref="B223:S223"/>
    <mergeCell ref="U91:V91"/>
    <mergeCell ref="U93:V93"/>
    <mergeCell ref="U198:V198"/>
    <mergeCell ref="B207:S207"/>
    <mergeCell ref="B209:S209"/>
    <mergeCell ref="B212:S212"/>
    <mergeCell ref="B218:S218"/>
    <mergeCell ref="B219:S219"/>
    <mergeCell ref="B220:S220"/>
    <mergeCell ref="B221:S221"/>
    <mergeCell ref="B222:S222"/>
  </mergeCells>
  <pageMargins left="0.7" right="0.7" top="0.75" bottom="0.75" header="0.3" footer="0.3"/>
  <pageSetup paperSize="9" scale="2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3"/>
  <sheetViews>
    <sheetView topLeftCell="A4" zoomScale="70" zoomScaleNormal="70" workbookViewId="0">
      <pane xSplit="4" ySplit="5" topLeftCell="E9" activePane="bottomRight" state="frozen"/>
      <selection activeCell="A4" sqref="A4"/>
      <selection pane="topRight" activeCell="E4" sqref="E4"/>
      <selection pane="bottomLeft" activeCell="A9" sqref="A9"/>
      <selection pane="bottomRight" activeCell="H20" sqref="H20"/>
    </sheetView>
  </sheetViews>
  <sheetFormatPr defaultRowHeight="15" x14ac:dyDescent="0.25"/>
  <cols>
    <col min="1" max="1" width="4.42578125" style="1" customWidth="1"/>
    <col min="2" max="2" width="7.5703125" style="1" customWidth="1"/>
    <col min="3" max="3" width="18.28515625" style="1" customWidth="1"/>
    <col min="4" max="4" width="22.42578125" style="181" customWidth="1"/>
    <col min="5" max="5" width="9.5703125" style="181" customWidth="1"/>
    <col min="6" max="6" width="15" style="181" customWidth="1"/>
    <col min="7" max="7" width="11.28515625" style="181" customWidth="1"/>
    <col min="8" max="8" width="9.140625" style="181" customWidth="1"/>
    <col min="9" max="9" width="15.7109375" style="181" customWidth="1"/>
    <col min="10" max="10" width="12.7109375" style="181" customWidth="1"/>
    <col min="11" max="11" width="8.140625" style="181" customWidth="1"/>
    <col min="12" max="12" width="13.42578125" style="181" customWidth="1"/>
    <col min="13" max="13" width="12.5703125" style="181" customWidth="1"/>
    <col min="14" max="14" width="9.28515625" style="181" customWidth="1"/>
    <col min="15" max="15" width="14.7109375" style="181" customWidth="1"/>
    <col min="16" max="16" width="12.28515625" style="181" customWidth="1"/>
    <col min="17" max="17" width="8.28515625" style="181" customWidth="1"/>
    <col min="18" max="18" width="11.42578125" style="181" customWidth="1"/>
    <col min="19" max="19" width="11.5703125" style="181" customWidth="1"/>
    <col min="20" max="20" width="9.140625" style="181"/>
    <col min="21" max="22" width="11.7109375" style="181" customWidth="1"/>
    <col min="23" max="23" width="9.140625" style="1"/>
    <col min="24" max="24" width="11.5703125" style="1" customWidth="1"/>
    <col min="25" max="16384" width="9.140625" style="1"/>
  </cols>
  <sheetData>
    <row r="1" spans="2:24" ht="15.75" customHeight="1" x14ac:dyDescent="0.25">
      <c r="R1" s="185"/>
      <c r="S1" s="185"/>
      <c r="T1" s="185" t="s">
        <v>1230</v>
      </c>
    </row>
    <row r="2" spans="2:24" x14ac:dyDescent="0.25">
      <c r="R2" s="187"/>
      <c r="S2" s="187"/>
      <c r="T2" s="187" t="s">
        <v>7</v>
      </c>
    </row>
    <row r="3" spans="2:24" x14ac:dyDescent="0.25">
      <c r="R3" s="187"/>
      <c r="S3" s="187"/>
      <c r="T3" s="187" t="s">
        <v>1231</v>
      </c>
    </row>
    <row r="4" spans="2:24" x14ac:dyDescent="0.25">
      <c r="R4" s="187"/>
      <c r="S4" s="187"/>
      <c r="T4" s="187"/>
    </row>
    <row r="5" spans="2:24" ht="15.75" x14ac:dyDescent="0.25">
      <c r="B5" s="56" t="s">
        <v>1232</v>
      </c>
      <c r="D5" s="8"/>
      <c r="E5" s="8"/>
      <c r="F5" s="8"/>
      <c r="G5" s="8"/>
      <c r="H5" s="8"/>
      <c r="I5" s="8"/>
      <c r="K5" s="186"/>
      <c r="L5" s="186"/>
      <c r="M5" s="186"/>
      <c r="O5" s="186"/>
      <c r="P5" s="186"/>
      <c r="Q5" s="186"/>
    </row>
    <row r="6" spans="2:24" ht="15.75" customHeight="1" x14ac:dyDescent="0.25">
      <c r="B6" s="56" t="s">
        <v>1395</v>
      </c>
    </row>
    <row r="7" spans="2:24" ht="32.25" customHeight="1" x14ac:dyDescent="0.25">
      <c r="B7" s="533" t="s">
        <v>1237</v>
      </c>
      <c r="C7" s="533" t="s">
        <v>942</v>
      </c>
      <c r="D7" s="535" t="s">
        <v>383</v>
      </c>
      <c r="E7" s="535" t="s">
        <v>1396</v>
      </c>
      <c r="F7" s="537"/>
      <c r="G7" s="537"/>
      <c r="H7" s="537"/>
      <c r="I7" s="537"/>
      <c r="J7" s="537"/>
      <c r="K7" s="537"/>
      <c r="L7" s="537"/>
      <c r="M7" s="537"/>
      <c r="N7" s="537"/>
      <c r="O7" s="537"/>
      <c r="P7" s="537"/>
      <c r="Q7" s="537"/>
      <c r="R7" s="537"/>
      <c r="S7" s="537"/>
      <c r="T7" s="537"/>
      <c r="U7" s="537"/>
      <c r="V7" s="537"/>
    </row>
    <row r="8" spans="2:24" ht="47.25" customHeight="1" x14ac:dyDescent="0.25">
      <c r="B8" s="533"/>
      <c r="C8" s="534"/>
      <c r="D8" s="536"/>
      <c r="E8" s="404" t="s">
        <v>1397</v>
      </c>
      <c r="F8" s="404" t="s">
        <v>946</v>
      </c>
      <c r="G8" s="404" t="s">
        <v>1398</v>
      </c>
      <c r="H8" s="404" t="s">
        <v>1399</v>
      </c>
      <c r="I8" s="404" t="s">
        <v>951</v>
      </c>
      <c r="J8" s="404" t="s">
        <v>1400</v>
      </c>
      <c r="K8" s="404" t="s">
        <v>1401</v>
      </c>
      <c r="L8" s="404" t="s">
        <v>956</v>
      </c>
      <c r="M8" s="404" t="s">
        <v>1402</v>
      </c>
      <c r="N8" s="404" t="s">
        <v>1403</v>
      </c>
      <c r="O8" s="404" t="s">
        <v>961</v>
      </c>
      <c r="P8" s="404" t="s">
        <v>1404</v>
      </c>
      <c r="Q8" s="404" t="s">
        <v>1405</v>
      </c>
      <c r="R8" s="404" t="s">
        <v>966</v>
      </c>
      <c r="S8" s="404" t="s">
        <v>1406</v>
      </c>
      <c r="T8" s="404" t="s">
        <v>1407</v>
      </c>
      <c r="U8" s="404" t="s">
        <v>971</v>
      </c>
      <c r="V8" s="404" t="s">
        <v>1408</v>
      </c>
    </row>
    <row r="9" spans="2:24" ht="56.25" customHeight="1" x14ac:dyDescent="0.25">
      <c r="B9" s="405" t="str">
        <f>'3 priedo 1'!B10</f>
        <v xml:space="preserve">1. </v>
      </c>
      <c r="C9" s="199"/>
      <c r="D9" s="200" t="str">
        <f>'3 priedo 1'!D10</f>
        <v>Prioritetas: Kokybiškos viešosios paslaugos</v>
      </c>
      <c r="E9" s="201"/>
      <c r="F9" s="201"/>
      <c r="G9" s="201"/>
      <c r="H9" s="201"/>
      <c r="I9" s="201"/>
      <c r="J9" s="201"/>
      <c r="K9" s="201"/>
      <c r="L9" s="202"/>
      <c r="M9" s="202"/>
      <c r="N9" s="202"/>
      <c r="O9" s="202"/>
      <c r="P9" s="202"/>
      <c r="Q9" s="202"/>
      <c r="R9" s="201"/>
      <c r="S9" s="201"/>
      <c r="T9" s="202"/>
      <c r="U9" s="202"/>
      <c r="V9" s="202"/>
    </row>
    <row r="10" spans="2:24" ht="74.25" customHeight="1" x14ac:dyDescent="0.25">
      <c r="B10" s="405" t="str">
        <f>'3 priedo 1'!B11</f>
        <v>1.1.</v>
      </c>
      <c r="C10" s="199"/>
      <c r="D10" s="200" t="str">
        <f>'3 priedo 1'!D11</f>
        <v>Tikslas: Padidinti viešųjų ir administracinių paslaugų kokybę ir prieinamumą</v>
      </c>
      <c r="E10" s="201"/>
      <c r="F10" s="201"/>
      <c r="G10" s="201"/>
      <c r="H10" s="201"/>
      <c r="I10" s="201"/>
      <c r="J10" s="201"/>
      <c r="K10" s="201"/>
      <c r="L10" s="202"/>
      <c r="M10" s="202"/>
      <c r="N10" s="202"/>
      <c r="O10" s="202"/>
      <c r="P10" s="202"/>
      <c r="Q10" s="202"/>
      <c r="R10" s="201"/>
      <c r="S10" s="201"/>
      <c r="T10" s="202"/>
      <c r="U10" s="202"/>
      <c r="V10" s="202"/>
    </row>
    <row r="11" spans="2:24" ht="56.25" customHeight="1" x14ac:dyDescent="0.25">
      <c r="B11" s="405" t="str">
        <f>'3 priedo 1'!B12</f>
        <v>1.1.1.</v>
      </c>
      <c r="C11" s="199"/>
      <c r="D11" s="200" t="str">
        <f>'3 priedo 1'!D12</f>
        <v>Uždavinys: Padidinti savivaldybių išteklių valdymo efektyvumą</v>
      </c>
      <c r="E11" s="201"/>
      <c r="F11" s="201"/>
      <c r="G11" s="201"/>
      <c r="H11" s="201"/>
      <c r="I11" s="201"/>
      <c r="J11" s="201"/>
      <c r="K11" s="201"/>
      <c r="L11" s="202"/>
      <c r="M11" s="202"/>
      <c r="N11" s="202"/>
      <c r="O11" s="202"/>
      <c r="P11" s="202"/>
      <c r="Q11" s="202"/>
      <c r="R11" s="201"/>
      <c r="S11" s="201"/>
      <c r="T11" s="202"/>
      <c r="U11" s="202"/>
      <c r="V11" s="202"/>
    </row>
    <row r="12" spans="2:24" ht="70.5" customHeight="1" x14ac:dyDescent="0.25">
      <c r="B12" s="406"/>
      <c r="C12" s="208"/>
      <c r="D12" s="209" t="str">
        <f>'3 priedo 1'!D13</f>
        <v>Priemonė: Paslaugų ir asmenų aptarnavimo kokybės gerinimas savivaldybėse</v>
      </c>
      <c r="E12" s="210"/>
      <c r="F12" s="210"/>
      <c r="G12" s="210"/>
      <c r="H12" s="210"/>
      <c r="I12" s="210"/>
      <c r="J12" s="210"/>
      <c r="K12" s="210"/>
      <c r="L12" s="211"/>
      <c r="M12" s="211"/>
      <c r="N12" s="211"/>
      <c r="O12" s="211"/>
      <c r="P12" s="211"/>
      <c r="Q12" s="211"/>
      <c r="R12" s="210"/>
      <c r="S12" s="210"/>
      <c r="T12" s="211"/>
      <c r="U12" s="211"/>
      <c r="V12" s="211"/>
    </row>
    <row r="13" spans="2:24" ht="255" x14ac:dyDescent="0.25">
      <c r="B13" s="256" t="str">
        <f>'3 priedo 1'!B14</f>
        <v>1.1.1.1.1.</v>
      </c>
      <c r="C13" s="51" t="str">
        <f>'3 priedo 1'!C14</f>
        <v>R059920-490000-0001</v>
      </c>
      <c r="D13" s="218" t="str">
        <f>'3 priedo 1'!D14</f>
        <v>Viešųjų paslaugų ir asmenų aptarnavimo kokybės gerinimas Panevėžio miesto ir Panevėžio rajono savivaldybėse</v>
      </c>
      <c r="E13" s="407" t="s">
        <v>48</v>
      </c>
      <c r="F13" s="278" t="s">
        <v>976</v>
      </c>
      <c r="G13" s="407">
        <v>3</v>
      </c>
      <c r="H13" s="407" t="s">
        <v>50</v>
      </c>
      <c r="I13" s="278" t="s">
        <v>977</v>
      </c>
      <c r="J13" s="407">
        <v>100</v>
      </c>
      <c r="K13" s="407" t="s">
        <v>52</v>
      </c>
      <c r="L13" s="278" t="s">
        <v>978</v>
      </c>
      <c r="M13" s="407">
        <v>2</v>
      </c>
      <c r="N13" s="407" t="s">
        <v>53</v>
      </c>
      <c r="O13" s="408" t="s">
        <v>979</v>
      </c>
      <c r="P13" s="407">
        <v>2</v>
      </c>
      <c r="Q13" s="407" t="s">
        <v>54</v>
      </c>
      <c r="R13" s="408" t="s">
        <v>980</v>
      </c>
      <c r="S13" s="407">
        <v>0.38</v>
      </c>
      <c r="T13" s="218"/>
      <c r="U13" s="218"/>
      <c r="V13" s="218"/>
      <c r="X13" s="409"/>
    </row>
    <row r="14" spans="2:24" ht="240" x14ac:dyDescent="0.25">
      <c r="B14" s="256" t="str">
        <f>'3 priedo 1'!B15</f>
        <v>1.1.1.1.2.</v>
      </c>
      <c r="C14" s="51" t="str">
        <f>'3 priedo 1'!C15</f>
        <v>R059920-490000-0002</v>
      </c>
      <c r="D14" s="218" t="str">
        <f>'3 priedo 1'!D15</f>
        <v>Paslaugų ir asmenų aptarnavimo kokybės gerinimas Pasvalio rajono savivaldybėje</v>
      </c>
      <c r="E14" s="407" t="s">
        <v>48</v>
      </c>
      <c r="F14" s="278" t="s">
        <v>976</v>
      </c>
      <c r="G14" s="407">
        <v>2</v>
      </c>
      <c r="H14" s="407" t="s">
        <v>50</v>
      </c>
      <c r="I14" s="278" t="s">
        <v>977</v>
      </c>
      <c r="J14" s="407">
        <v>125</v>
      </c>
      <c r="K14" s="407" t="s">
        <v>53</v>
      </c>
      <c r="L14" s="408" t="s">
        <v>979</v>
      </c>
      <c r="M14" s="407">
        <v>2</v>
      </c>
      <c r="N14" s="407" t="s">
        <v>54</v>
      </c>
      <c r="O14" s="408" t="s">
        <v>980</v>
      </c>
      <c r="P14" s="407">
        <v>0.17</v>
      </c>
      <c r="Q14" s="407"/>
      <c r="R14" s="407"/>
      <c r="S14" s="407"/>
      <c r="T14" s="218"/>
      <c r="U14" s="218"/>
      <c r="V14" s="218"/>
    </row>
    <row r="15" spans="2:24" ht="90" x14ac:dyDescent="0.25">
      <c r="B15" s="410" t="str">
        <f>'3 priedo 1'!B16</f>
        <v>1.1.2.</v>
      </c>
      <c r="C15" s="411"/>
      <c r="D15" s="412" t="str">
        <f>'3 priedo 1'!D16</f>
        <v>Uždavinys: Pagerinti švietimo (ikimokyklinio, priešmokyklinio, bendrojo ugdymo, neformaliojo ugdymo) paslaugų kokybę ir prieinamumą</v>
      </c>
      <c r="E15" s="202"/>
      <c r="F15" s="202"/>
      <c r="G15" s="202"/>
      <c r="H15" s="202"/>
      <c r="I15" s="202"/>
      <c r="J15" s="202"/>
      <c r="K15" s="202"/>
      <c r="L15" s="202"/>
      <c r="M15" s="202"/>
      <c r="N15" s="413"/>
      <c r="O15" s="413"/>
      <c r="P15" s="202"/>
      <c r="Q15" s="413"/>
      <c r="R15" s="413"/>
      <c r="S15" s="202"/>
      <c r="T15" s="202"/>
      <c r="U15" s="202"/>
      <c r="V15" s="202"/>
    </row>
    <row r="16" spans="2:24" ht="60" x14ac:dyDescent="0.25">
      <c r="B16" s="414" t="str">
        <f>'3 priedo 1'!B17</f>
        <v>1.1.2.1</v>
      </c>
      <c r="C16" s="415"/>
      <c r="D16" s="416" t="str">
        <f>'3 priedo 1'!D17</f>
        <v>Priemonė:  Ikimokyklinio ir priešmokyklinio ugdymo prieinamumo didinimas</v>
      </c>
      <c r="E16" s="211"/>
      <c r="F16" s="211"/>
      <c r="G16" s="211"/>
      <c r="H16" s="211"/>
      <c r="I16" s="211"/>
      <c r="J16" s="211"/>
      <c r="K16" s="211"/>
      <c r="L16" s="211"/>
      <c r="M16" s="211"/>
      <c r="N16" s="417"/>
      <c r="O16" s="417"/>
      <c r="P16" s="211"/>
      <c r="Q16" s="417"/>
      <c r="R16" s="417"/>
      <c r="S16" s="211"/>
      <c r="T16" s="211"/>
      <c r="U16" s="211"/>
      <c r="V16" s="211"/>
    </row>
    <row r="17" spans="2:22" ht="120" x14ac:dyDescent="0.25">
      <c r="B17" s="256" t="str">
        <f>'3 priedo 1'!B18</f>
        <v>1.1.2.1.1</v>
      </c>
      <c r="C17" s="51" t="str">
        <f>'3 priedo 1'!C18</f>
        <v>R057705-230000-0003</v>
      </c>
      <c r="D17" s="218" t="str">
        <f>'3 priedo 1'!D18</f>
        <v xml:space="preserve">Biržų lopšelio-darželio „Ąžuoliukas" ikimokyklinio ir priešmokyklinio ugdymo infrastruktūros modernizavimas </v>
      </c>
      <c r="E17" s="407" t="s">
        <v>60</v>
      </c>
      <c r="F17" s="278" t="s">
        <v>984</v>
      </c>
      <c r="G17" s="407">
        <v>1</v>
      </c>
      <c r="H17" s="407" t="s">
        <v>61</v>
      </c>
      <c r="I17" s="278" t="s">
        <v>985</v>
      </c>
      <c r="J17" s="407">
        <v>3</v>
      </c>
      <c r="K17" s="407" t="s">
        <v>62</v>
      </c>
      <c r="L17" s="278" t="s">
        <v>986</v>
      </c>
      <c r="M17" s="407">
        <v>128</v>
      </c>
      <c r="N17" s="407" t="s">
        <v>63</v>
      </c>
      <c r="O17" s="278" t="s">
        <v>987</v>
      </c>
      <c r="P17" s="407">
        <v>3</v>
      </c>
      <c r="Q17" s="418"/>
      <c r="R17" s="418"/>
      <c r="S17" s="218"/>
      <c r="T17" s="218"/>
      <c r="U17" s="218"/>
      <c r="V17" s="218"/>
    </row>
    <row r="18" spans="2:22" ht="120" x14ac:dyDescent="0.25">
      <c r="B18" s="256" t="str">
        <f>'3 priedo 1'!B19</f>
        <v>1.1.2.1.2</v>
      </c>
      <c r="C18" s="51" t="str">
        <f>'3 priedo 1'!C19</f>
        <v>R057705-235000-0004</v>
      </c>
      <c r="D18" s="218" t="str">
        <f>'3 priedo 1'!D19</f>
        <v>Kupiškio vaikų lopšelyje-darželyje „Obelėlė“ edukacinių erdvių modernizavimas</v>
      </c>
      <c r="E18" s="407" t="s">
        <v>60</v>
      </c>
      <c r="F18" s="278" t="s">
        <v>991</v>
      </c>
      <c r="G18" s="407">
        <v>1</v>
      </c>
      <c r="H18" s="407" t="s">
        <v>61</v>
      </c>
      <c r="I18" s="278" t="s">
        <v>992</v>
      </c>
      <c r="J18" s="407">
        <v>16</v>
      </c>
      <c r="K18" s="407" t="s">
        <v>62</v>
      </c>
      <c r="L18" s="278" t="s">
        <v>986</v>
      </c>
      <c r="M18" s="407">
        <v>131</v>
      </c>
      <c r="N18" s="407" t="s">
        <v>63</v>
      </c>
      <c r="O18" s="278" t="s">
        <v>987</v>
      </c>
      <c r="P18" s="407">
        <v>2</v>
      </c>
      <c r="Q18" s="418"/>
      <c r="R18" s="418"/>
      <c r="S18" s="218"/>
      <c r="T18" s="218"/>
      <c r="U18" s="218"/>
      <c r="V18" s="218"/>
    </row>
    <row r="19" spans="2:22" ht="105" x14ac:dyDescent="0.25">
      <c r="B19" s="256" t="str">
        <f>'3 priedo 1'!B20</f>
        <v>1.1.2.1.3</v>
      </c>
      <c r="C19" s="51" t="str">
        <f>'3 priedo 1'!C20</f>
        <v>R057705-235000-0005</v>
      </c>
      <c r="D19" s="218" t="str">
        <f>'3 priedo 1'!D20</f>
        <v>Lopšelio-darželio „Rugelis“ vidaus patalpų ir ugdymo aplinkos modernizavimas</v>
      </c>
      <c r="E19" s="419" t="s">
        <v>60</v>
      </c>
      <c r="F19" s="278" t="s">
        <v>991</v>
      </c>
      <c r="G19" s="407">
        <v>1</v>
      </c>
      <c r="H19" s="407" t="s">
        <v>994</v>
      </c>
      <c r="I19" s="278" t="s">
        <v>985</v>
      </c>
      <c r="J19" s="407">
        <v>35</v>
      </c>
      <c r="K19" s="407" t="s">
        <v>62</v>
      </c>
      <c r="L19" s="278" t="s">
        <v>986</v>
      </c>
      <c r="M19" s="420">
        <v>176</v>
      </c>
      <c r="N19" s="407"/>
      <c r="O19" s="407"/>
      <c r="P19" s="407"/>
      <c r="Q19" s="418"/>
      <c r="R19" s="418"/>
      <c r="S19" s="218"/>
      <c r="T19" s="218"/>
      <c r="U19" s="218"/>
      <c r="V19" s="218"/>
    </row>
    <row r="20" spans="2:22" ht="105" x14ac:dyDescent="0.25">
      <c r="B20" s="256" t="str">
        <f>'3 priedo 1'!B21</f>
        <v>1.1.2.1.4</v>
      </c>
      <c r="C20" s="51" t="str">
        <f>'3 priedo 1'!C21</f>
        <v>R057705-235000-0006</v>
      </c>
      <c r="D20" s="218" t="str">
        <f>'3 priedo 1'!D21</f>
        <v>Regos centro „Linelis“ pastato vidaus patalpų ir ugdymo aplinkos modernizavimas</v>
      </c>
      <c r="E20" s="407" t="s">
        <v>60</v>
      </c>
      <c r="F20" s="278" t="s">
        <v>991</v>
      </c>
      <c r="G20" s="407">
        <v>1</v>
      </c>
      <c r="H20" s="407" t="s">
        <v>994</v>
      </c>
      <c r="I20" s="278" t="s">
        <v>985</v>
      </c>
      <c r="J20" s="407">
        <v>80</v>
      </c>
      <c r="K20" s="407" t="s">
        <v>62</v>
      </c>
      <c r="L20" s="278" t="s">
        <v>986</v>
      </c>
      <c r="M20" s="420">
        <v>150</v>
      </c>
      <c r="N20" s="407"/>
      <c r="O20" s="407"/>
      <c r="P20" s="407"/>
      <c r="Q20" s="418"/>
      <c r="R20" s="418"/>
      <c r="S20" s="218"/>
      <c r="T20" s="218"/>
      <c r="U20" s="218"/>
      <c r="V20" s="218"/>
    </row>
    <row r="21" spans="2:22" ht="120" x14ac:dyDescent="0.25">
      <c r="B21" s="256" t="str">
        <f>'3 priedo 1'!B22</f>
        <v>1.1.2.1.5</v>
      </c>
      <c r="C21" s="51" t="str">
        <f>'3 priedo 1'!C22</f>
        <v>R057705-235000-0007</v>
      </c>
      <c r="D21" s="218" t="str">
        <f>'3 priedo 1'!D22</f>
        <v>Ikimokyklinio ir priešmokyklinio ugdymo prieinamumo didinimas Panevėžio rajono savivaldybėje</v>
      </c>
      <c r="E21" s="407" t="s">
        <v>60</v>
      </c>
      <c r="F21" s="278" t="s">
        <v>997</v>
      </c>
      <c r="G21" s="407">
        <v>1</v>
      </c>
      <c r="H21" s="407" t="s">
        <v>61</v>
      </c>
      <c r="I21" s="278" t="s">
        <v>985</v>
      </c>
      <c r="J21" s="407">
        <v>10</v>
      </c>
      <c r="K21" s="407" t="s">
        <v>62</v>
      </c>
      <c r="L21" s="278" t="s">
        <v>986</v>
      </c>
      <c r="M21" s="407">
        <v>61</v>
      </c>
      <c r="N21" s="407"/>
      <c r="O21" s="407"/>
      <c r="P21" s="407"/>
      <c r="Q21" s="418"/>
      <c r="R21" s="418"/>
      <c r="S21" s="218"/>
      <c r="T21" s="218"/>
      <c r="U21" s="218"/>
      <c r="V21" s="218"/>
    </row>
    <row r="22" spans="2:22" ht="120" x14ac:dyDescent="0.25">
      <c r="B22" s="256" t="str">
        <f>'3 priedo 1'!B23</f>
        <v>1.1.2.1.6</v>
      </c>
      <c r="C22" s="51" t="str">
        <f>'3 priedo 1'!C23</f>
        <v>R057705-235000-0008</v>
      </c>
      <c r="D22" s="218" t="str">
        <f>'3 priedo 1'!D23</f>
        <v>Pasvalio lopšelio-darželio "Žilvitis" modernizavimas</v>
      </c>
      <c r="E22" s="407" t="s">
        <v>60</v>
      </c>
      <c r="F22" s="278" t="s">
        <v>991</v>
      </c>
      <c r="G22" s="407">
        <v>1</v>
      </c>
      <c r="H22" s="407" t="s">
        <v>61</v>
      </c>
      <c r="I22" s="278" t="s">
        <v>999</v>
      </c>
      <c r="J22" s="407">
        <v>5</v>
      </c>
      <c r="K22" s="407" t="s">
        <v>62</v>
      </c>
      <c r="L22" s="278" t="s">
        <v>986</v>
      </c>
      <c r="M22" s="407">
        <v>138</v>
      </c>
      <c r="N22" s="407" t="s">
        <v>1000</v>
      </c>
      <c r="O22" s="278" t="s">
        <v>987</v>
      </c>
      <c r="P22" s="407">
        <v>2</v>
      </c>
      <c r="Q22" s="418"/>
      <c r="R22" s="418"/>
      <c r="S22" s="218"/>
      <c r="T22" s="218"/>
      <c r="U22" s="218"/>
      <c r="V22" s="218"/>
    </row>
    <row r="23" spans="2:22" ht="120" x14ac:dyDescent="0.25">
      <c r="B23" s="256" t="str">
        <f>'3 priedo 1'!B24</f>
        <v>1.1.2.1.7</v>
      </c>
      <c r="C23" s="51" t="str">
        <f>'3 priedo 1'!C24</f>
        <v>R057705-235000-0009</v>
      </c>
      <c r="D23" s="218" t="str">
        <f>'3 priedo 1'!D24</f>
        <v xml:space="preserve">Rokiškio l/d „Pumpurėlis“ pastato vidaus patalpų  ir ugdymo aplinkos modernizavimas </v>
      </c>
      <c r="E23" s="407" t="s">
        <v>60</v>
      </c>
      <c r="F23" s="278" t="s">
        <v>991</v>
      </c>
      <c r="G23" s="407">
        <v>1</v>
      </c>
      <c r="H23" s="407" t="s">
        <v>61</v>
      </c>
      <c r="I23" s="278" t="s">
        <v>985</v>
      </c>
      <c r="J23" s="407">
        <v>5</v>
      </c>
      <c r="K23" s="407" t="s">
        <v>62</v>
      </c>
      <c r="L23" s="278" t="s">
        <v>986</v>
      </c>
      <c r="M23" s="407">
        <v>180</v>
      </c>
      <c r="N23" s="407" t="s">
        <v>1002</v>
      </c>
      <c r="O23" s="278" t="s">
        <v>987</v>
      </c>
      <c r="P23" s="407">
        <v>4</v>
      </c>
      <c r="Q23" s="418"/>
      <c r="R23" s="418"/>
      <c r="S23" s="218"/>
      <c r="T23" s="218"/>
      <c r="U23" s="218"/>
      <c r="V23" s="218"/>
    </row>
    <row r="24" spans="2:22" ht="82.5" customHeight="1" x14ac:dyDescent="0.25">
      <c r="B24" s="421" t="str">
        <f>'3 priedo 1'!B25</f>
        <v>1.1.2.2</v>
      </c>
      <c r="C24" s="422"/>
      <c r="D24" s="423" t="str">
        <f>'3 priedo 1'!D25</f>
        <v>Priemonė:  Bendrojo ugdymo įstaigų tinklo veiklos efektyvumo didinimas</v>
      </c>
      <c r="E24" s="210"/>
      <c r="F24" s="210"/>
      <c r="G24" s="210"/>
      <c r="H24" s="210"/>
      <c r="I24" s="210"/>
      <c r="J24" s="210"/>
      <c r="K24" s="210"/>
      <c r="L24" s="211"/>
      <c r="M24" s="211"/>
      <c r="N24" s="211"/>
      <c r="O24" s="211"/>
      <c r="P24" s="211"/>
      <c r="Q24" s="211"/>
      <c r="R24" s="210"/>
      <c r="S24" s="210"/>
      <c r="T24" s="211"/>
      <c r="U24" s="211"/>
      <c r="V24" s="211"/>
    </row>
    <row r="25" spans="2:22" ht="105" x14ac:dyDescent="0.25">
      <c r="B25" s="41" t="str">
        <f>'3 priedo 1'!B26</f>
        <v>1.1.2.2.1</v>
      </c>
      <c r="C25" s="51" t="str">
        <f>'3 priedo 1'!C26</f>
        <v>R057724-220000-0010</v>
      </c>
      <c r="D25" s="225" t="str">
        <f>'3 priedo 1'!D26</f>
        <v>Mokyklų tinklo efektyvumo didinimas Biržų rajono savivaldybėje</v>
      </c>
      <c r="E25" s="407" t="s">
        <v>66</v>
      </c>
      <c r="F25" s="278" t="s">
        <v>1004</v>
      </c>
      <c r="G25" s="407">
        <v>1</v>
      </c>
      <c r="H25" s="407" t="s">
        <v>62</v>
      </c>
      <c r="I25" s="278" t="s">
        <v>986</v>
      </c>
      <c r="J25" s="407">
        <v>540</v>
      </c>
      <c r="K25" s="424"/>
      <c r="L25" s="225"/>
      <c r="M25" s="225"/>
      <c r="N25" s="225"/>
      <c r="O25" s="225"/>
      <c r="P25" s="225"/>
      <c r="Q25" s="225"/>
      <c r="R25" s="424"/>
      <c r="S25" s="424"/>
      <c r="T25" s="225"/>
      <c r="U25" s="225"/>
      <c r="V25" s="225"/>
    </row>
    <row r="26" spans="2:22" ht="105" x14ac:dyDescent="0.25">
      <c r="B26" s="41" t="str">
        <f>'3 priedo 1'!B27</f>
        <v>1.1.2.2.2</v>
      </c>
      <c r="C26" s="51" t="str">
        <f>'3 priedo 1'!C27</f>
        <v>R057724-225000-0011</v>
      </c>
      <c r="D26" s="225" t="str">
        <f>'3 priedo 1'!D27</f>
        <v>Modernių ir saugių mokymosi erdvių pradiniam ugdymui sukūrimas Kupiškio P.Matulionio progimnazijoje</v>
      </c>
      <c r="E26" s="407" t="s">
        <v>66</v>
      </c>
      <c r="F26" s="278" t="s">
        <v>1004</v>
      </c>
      <c r="G26" s="407">
        <v>1</v>
      </c>
      <c r="H26" s="407" t="s">
        <v>1006</v>
      </c>
      <c r="I26" s="278" t="s">
        <v>986</v>
      </c>
      <c r="J26" s="407">
        <v>513</v>
      </c>
      <c r="K26" s="424"/>
      <c r="L26" s="225"/>
      <c r="M26" s="225"/>
      <c r="N26" s="225"/>
      <c r="O26" s="225"/>
      <c r="P26" s="225"/>
      <c r="Q26" s="225"/>
      <c r="R26" s="424"/>
      <c r="S26" s="424"/>
      <c r="T26" s="225"/>
      <c r="U26" s="225"/>
      <c r="V26" s="225"/>
    </row>
    <row r="27" spans="2:22" ht="105" x14ac:dyDescent="0.25">
      <c r="B27" s="41" t="str">
        <f>'3 priedo 1'!B28</f>
        <v>1.1.2.2.3</v>
      </c>
      <c r="C27" s="51" t="str">
        <f>'3 priedo 1'!C28</f>
        <v>R057724-225000-0012</v>
      </c>
      <c r="D27" s="225" t="str">
        <f>'3 priedo 1'!D28</f>
        <v>Panevėžio „Vilties“ progimnazijos vidaus patalpų ir ugdymo aplinkos modernizavimas</v>
      </c>
      <c r="E27" s="407" t="s">
        <v>66</v>
      </c>
      <c r="F27" s="278" t="s">
        <v>1004</v>
      </c>
      <c r="G27" s="407">
        <v>1</v>
      </c>
      <c r="H27" s="407" t="s">
        <v>1006</v>
      </c>
      <c r="I27" s="278" t="s">
        <v>986</v>
      </c>
      <c r="J27" s="407">
        <v>582</v>
      </c>
      <c r="K27" s="424"/>
      <c r="L27" s="225"/>
      <c r="M27" s="225"/>
      <c r="N27" s="225"/>
      <c r="O27" s="225"/>
      <c r="P27" s="225"/>
      <c r="Q27" s="225"/>
      <c r="R27" s="424"/>
      <c r="S27" s="424"/>
      <c r="T27" s="225"/>
      <c r="U27" s="225"/>
      <c r="V27" s="225"/>
    </row>
    <row r="28" spans="2:22" ht="105" x14ac:dyDescent="0.25">
      <c r="B28" s="41" t="str">
        <f>'3 priedo 1'!B29</f>
        <v>1.1.2.2.4</v>
      </c>
      <c r="C28" s="51" t="str">
        <f>'3 priedo 1'!C29</f>
        <v>R057724-225000-0013</v>
      </c>
      <c r="D28" s="225" t="str">
        <f>'3 priedo 1'!D29</f>
        <v>Mokyklų tinklo efektyvumo didinimas Panevėžio rajono savivaldybėje</v>
      </c>
      <c r="E28" s="407" t="s">
        <v>66</v>
      </c>
      <c r="F28" s="278" t="s">
        <v>1004</v>
      </c>
      <c r="G28" s="407">
        <v>2</v>
      </c>
      <c r="H28" s="407" t="s">
        <v>62</v>
      </c>
      <c r="I28" s="278" t="s">
        <v>986</v>
      </c>
      <c r="J28" s="278">
        <v>700</v>
      </c>
      <c r="K28" s="424"/>
      <c r="L28" s="225"/>
      <c r="M28" s="225"/>
      <c r="N28" s="225"/>
      <c r="O28" s="225"/>
      <c r="P28" s="225"/>
      <c r="Q28" s="225"/>
      <c r="R28" s="424"/>
      <c r="S28" s="424"/>
      <c r="T28" s="225"/>
      <c r="U28" s="225"/>
      <c r="V28" s="225"/>
    </row>
    <row r="29" spans="2:22" ht="105" x14ac:dyDescent="0.25">
      <c r="B29" s="41" t="str">
        <f>'3 priedo 1'!B30</f>
        <v>1.1.2.2.5</v>
      </c>
      <c r="C29" s="51" t="str">
        <f>'3 priedo 1'!C30</f>
        <v>R057724-225000-0014</v>
      </c>
      <c r="D29" s="225" t="str">
        <f>'3 priedo 1'!D30</f>
        <v>Pasvalio P. Vileišio  gimnazijos modernizavimas</v>
      </c>
      <c r="E29" s="407" t="s">
        <v>66</v>
      </c>
      <c r="F29" s="278" t="s">
        <v>1004</v>
      </c>
      <c r="G29" s="407">
        <v>1</v>
      </c>
      <c r="H29" s="407" t="s">
        <v>62</v>
      </c>
      <c r="I29" s="278" t="s">
        <v>986</v>
      </c>
      <c r="J29" s="407">
        <v>560</v>
      </c>
      <c r="K29" s="424"/>
      <c r="L29" s="225"/>
      <c r="M29" s="225"/>
      <c r="N29" s="225"/>
      <c r="O29" s="225"/>
      <c r="P29" s="225"/>
      <c r="Q29" s="225"/>
      <c r="R29" s="424"/>
      <c r="S29" s="424"/>
      <c r="T29" s="225"/>
      <c r="U29" s="225"/>
      <c r="V29" s="225"/>
    </row>
    <row r="30" spans="2:22" ht="105" x14ac:dyDescent="0.25">
      <c r="B30" s="41" t="str">
        <f>'3 priedo 1'!B31</f>
        <v>1.1.2.2.6</v>
      </c>
      <c r="C30" s="51" t="str">
        <f>'3 priedo 1'!C31</f>
        <v>R057724-225000-0015</v>
      </c>
      <c r="D30" s="225" t="str">
        <f>'3 priedo 1'!D31</f>
        <v>“Ugdymo aplinkos modernizavimas Rokiškio J. Tumo-Vaižganto gimnazijoje bei Rokiškio J. Tūbelio progimnazijoje“</v>
      </c>
      <c r="E30" s="425" t="s">
        <v>66</v>
      </c>
      <c r="F30" s="233" t="s">
        <v>1004</v>
      </c>
      <c r="G30" s="425">
        <v>2</v>
      </c>
      <c r="H30" s="425" t="s">
        <v>62</v>
      </c>
      <c r="I30" s="233" t="s">
        <v>986</v>
      </c>
      <c r="J30" s="425">
        <v>870</v>
      </c>
      <c r="K30" s="424"/>
      <c r="L30" s="225"/>
      <c r="M30" s="225"/>
      <c r="N30" s="225"/>
      <c r="O30" s="225"/>
      <c r="P30" s="225"/>
      <c r="Q30" s="225"/>
      <c r="R30" s="424"/>
      <c r="S30" s="424"/>
      <c r="T30" s="225"/>
      <c r="U30" s="225"/>
      <c r="V30" s="225"/>
    </row>
    <row r="31" spans="2:22" ht="57" x14ac:dyDescent="0.25">
      <c r="B31" s="426" t="str">
        <f>'3 priedo 1'!B32</f>
        <v>1.1.2.3</v>
      </c>
      <c r="C31" s="422"/>
      <c r="D31" s="423" t="str">
        <f>'3 priedo 1'!D32</f>
        <v>Priemonė:Neformaliojo švietimo infrastruktūros tobulinimas</v>
      </c>
      <c r="E31" s="210"/>
      <c r="F31" s="210"/>
      <c r="G31" s="210"/>
      <c r="H31" s="210"/>
      <c r="I31" s="210"/>
      <c r="J31" s="210"/>
      <c r="K31" s="210"/>
      <c r="L31" s="211"/>
      <c r="M31" s="211"/>
      <c r="N31" s="211"/>
      <c r="O31" s="211"/>
      <c r="P31" s="211"/>
      <c r="Q31" s="211"/>
      <c r="R31" s="210"/>
      <c r="S31" s="210"/>
      <c r="T31" s="211"/>
      <c r="U31" s="211"/>
      <c r="V31" s="211"/>
    </row>
    <row r="32" spans="2:22" ht="113.25" customHeight="1" x14ac:dyDescent="0.25">
      <c r="B32" s="41" t="str">
        <f>'3 priedo 1'!B33</f>
        <v>1.1.2.3.1</v>
      </c>
      <c r="C32" s="51" t="str">
        <f>'3 priedo 1'!C33</f>
        <v>R057725-240000-0016</v>
      </c>
      <c r="D32" s="225" t="str">
        <f>'3 priedo 1'!D33</f>
        <v>Neformalaus ugdymo galimybių plėtojimas, modernizuojant Biržų Vlado Jakubėno muzikos mokyklos ir  rajono kūno kultūros ir sporto centro infrastruktūrą</v>
      </c>
      <c r="E32" s="278" t="s">
        <v>69</v>
      </c>
      <c r="F32" s="278" t="s">
        <v>1012</v>
      </c>
      <c r="G32" s="278">
        <v>2</v>
      </c>
      <c r="H32" s="407" t="s">
        <v>62</v>
      </c>
      <c r="I32" s="278" t="s">
        <v>986</v>
      </c>
      <c r="J32" s="407">
        <v>620</v>
      </c>
      <c r="K32" s="407"/>
      <c r="L32" s="225"/>
      <c r="M32" s="225"/>
      <c r="N32" s="225"/>
      <c r="O32" s="225"/>
      <c r="P32" s="225"/>
      <c r="Q32" s="225"/>
      <c r="R32" s="424"/>
      <c r="S32" s="424"/>
      <c r="T32" s="225"/>
      <c r="U32" s="225"/>
      <c r="V32" s="225"/>
    </row>
    <row r="33" spans="2:22" ht="90" x14ac:dyDescent="0.25">
      <c r="B33" s="41" t="str">
        <f>'3 priedo 1'!B34</f>
        <v>1.1.2.3.2</v>
      </c>
      <c r="C33" s="51" t="str">
        <f>'3 priedo 1'!C34</f>
        <v>R057725-245000-0017</v>
      </c>
      <c r="D33" s="225" t="str">
        <f>'3 priedo 1'!D34</f>
        <v>Infrastruktūros pritaikymas neformaliajam vaikų švietimui Kupiškio rajone</v>
      </c>
      <c r="E33" s="407" t="s">
        <v>69</v>
      </c>
      <c r="F33" s="278" t="s">
        <v>1012</v>
      </c>
      <c r="G33" s="407">
        <v>1</v>
      </c>
      <c r="H33" s="407" t="s">
        <v>62</v>
      </c>
      <c r="I33" s="278" t="s">
        <v>986</v>
      </c>
      <c r="J33" s="407">
        <v>320</v>
      </c>
      <c r="K33" s="407"/>
      <c r="L33" s="225"/>
      <c r="M33" s="225"/>
      <c r="N33" s="225"/>
      <c r="O33" s="225"/>
      <c r="P33" s="225"/>
      <c r="Q33" s="225"/>
      <c r="R33" s="424"/>
      <c r="S33" s="424"/>
      <c r="T33" s="225"/>
      <c r="U33" s="225"/>
      <c r="V33" s="225"/>
    </row>
    <row r="34" spans="2:22" ht="90" x14ac:dyDescent="0.25">
      <c r="B34" s="41" t="str">
        <f>'3 priedo 1'!B35</f>
        <v>1.1.2.3.3</v>
      </c>
      <c r="C34" s="51" t="str">
        <f>'3 priedo 1'!C35</f>
        <v>R057725-245000-0018</v>
      </c>
      <c r="D34" s="225" t="str">
        <f>'3 priedo 1'!D35</f>
        <v>Neformaliojo švietimo infrastruktūros tobulinimas Panevėžio mieste</v>
      </c>
      <c r="E34" s="407" t="s">
        <v>69</v>
      </c>
      <c r="F34" s="278" t="s">
        <v>1015</v>
      </c>
      <c r="G34" s="407">
        <v>2</v>
      </c>
      <c r="H34" s="407" t="s">
        <v>62</v>
      </c>
      <c r="I34" s="278" t="s">
        <v>986</v>
      </c>
      <c r="J34" s="407">
        <v>800</v>
      </c>
      <c r="K34" s="278"/>
      <c r="L34" s="225"/>
      <c r="M34" s="225"/>
      <c r="N34" s="225"/>
      <c r="O34" s="225"/>
      <c r="P34" s="225"/>
      <c r="Q34" s="225"/>
      <c r="R34" s="424"/>
      <c r="S34" s="424"/>
      <c r="T34" s="225"/>
      <c r="U34" s="225"/>
      <c r="V34" s="225"/>
    </row>
    <row r="35" spans="2:22" ht="90" x14ac:dyDescent="0.25">
      <c r="B35" s="41" t="str">
        <f>'3 priedo 1'!B36</f>
        <v>1.1.2.3.4</v>
      </c>
      <c r="C35" s="51" t="str">
        <f>'3 priedo 1'!C36</f>
        <v>R057725-240000-0019</v>
      </c>
      <c r="D35" s="225" t="str">
        <f>'3 priedo 1'!D36</f>
        <v xml:space="preserve">Neformalaus ugdymosi galimybių plėtra Pasvalio muzikos mokykloje </v>
      </c>
      <c r="E35" s="278" t="s">
        <v>69</v>
      </c>
      <c r="F35" s="278" t="s">
        <v>1012</v>
      </c>
      <c r="G35" s="407">
        <v>1</v>
      </c>
      <c r="H35" s="407" t="s">
        <v>62</v>
      </c>
      <c r="I35" s="278" t="s">
        <v>986</v>
      </c>
      <c r="J35" s="407">
        <v>300</v>
      </c>
      <c r="K35" s="278"/>
      <c r="L35" s="225"/>
      <c r="M35" s="225"/>
      <c r="N35" s="225"/>
      <c r="O35" s="225"/>
      <c r="P35" s="225"/>
      <c r="Q35" s="225"/>
      <c r="R35" s="424"/>
      <c r="S35" s="424"/>
      <c r="T35" s="225"/>
      <c r="U35" s="225"/>
      <c r="V35" s="225"/>
    </row>
    <row r="36" spans="2:22" ht="90" x14ac:dyDescent="0.25">
      <c r="B36" s="41" t="str">
        <f>'3 priedo 1'!B37</f>
        <v>1.1.2.3.5</v>
      </c>
      <c r="C36" s="51" t="str">
        <f>'3 priedo 1'!C37</f>
        <v>R057725-240000-0020</v>
      </c>
      <c r="D36" s="225" t="str">
        <f>'3 priedo 1'!D37</f>
        <v>Vaikų ir jaunimo neformalaus ugdymosi galimybių plėtra Rokiškio rajone</v>
      </c>
      <c r="E36" s="278" t="s">
        <v>69</v>
      </c>
      <c r="F36" s="278" t="s">
        <v>1012</v>
      </c>
      <c r="G36" s="278">
        <v>4</v>
      </c>
      <c r="H36" s="407" t="s">
        <v>62</v>
      </c>
      <c r="I36" s="278" t="s">
        <v>986</v>
      </c>
      <c r="J36" s="278">
        <v>1300</v>
      </c>
      <c r="K36" s="407"/>
      <c r="L36" s="225"/>
      <c r="M36" s="225"/>
      <c r="N36" s="225"/>
      <c r="O36" s="225"/>
      <c r="P36" s="225"/>
      <c r="Q36" s="225"/>
      <c r="R36" s="424"/>
      <c r="S36" s="424"/>
      <c r="T36" s="225"/>
      <c r="U36" s="225"/>
      <c r="V36" s="225"/>
    </row>
    <row r="37" spans="2:22" ht="90" x14ac:dyDescent="0.25">
      <c r="B37" s="41" t="str">
        <f>'3 priedo 1'!B38</f>
        <v>1.1.2.3.6</v>
      </c>
      <c r="C37" s="51" t="str">
        <f>'3 priedo 1'!C38</f>
        <v>R057725-240000-0021</v>
      </c>
      <c r="D37" s="225" t="str">
        <f>'3 priedo 1'!D38</f>
        <v>Neformaliojo švietimo infrastruktūros tobulinimas Panevėžio r. muzikos mokykloje</v>
      </c>
      <c r="E37" s="278" t="s">
        <v>1019</v>
      </c>
      <c r="F37" s="278" t="s">
        <v>986</v>
      </c>
      <c r="G37" s="278">
        <v>210</v>
      </c>
      <c r="H37" s="278" t="s">
        <v>69</v>
      </c>
      <c r="I37" s="278" t="s">
        <v>1012</v>
      </c>
      <c r="J37" s="278">
        <v>1</v>
      </c>
      <c r="K37" s="278"/>
      <c r="L37" s="225"/>
      <c r="M37" s="225"/>
      <c r="N37" s="225"/>
      <c r="O37" s="225"/>
      <c r="P37" s="225"/>
      <c r="Q37" s="225"/>
      <c r="R37" s="424"/>
      <c r="S37" s="424"/>
      <c r="T37" s="225"/>
      <c r="U37" s="225"/>
      <c r="V37" s="225"/>
    </row>
    <row r="38" spans="2:22" ht="71.25" x14ac:dyDescent="0.25">
      <c r="B38" s="427" t="str">
        <f>'3 priedo 1'!B39</f>
        <v>1.1.3.</v>
      </c>
      <c r="C38" s="428"/>
      <c r="D38" s="429" t="str">
        <f>'3 priedo 1'!D39</f>
        <v>Uždavinys: Išplėsti socialines paslaugas bei modernizuoti socialinių paslaugų infrastruktūrą</v>
      </c>
      <c r="E38" s="201"/>
      <c r="F38" s="201"/>
      <c r="G38" s="201"/>
      <c r="H38" s="201"/>
      <c r="I38" s="201"/>
      <c r="J38" s="201"/>
      <c r="K38" s="201"/>
      <c r="L38" s="202"/>
      <c r="M38" s="202"/>
      <c r="N38" s="202"/>
      <c r="O38" s="202"/>
      <c r="P38" s="202"/>
      <c r="Q38" s="202"/>
      <c r="R38" s="201"/>
      <c r="S38" s="201"/>
      <c r="T38" s="202"/>
      <c r="U38" s="202"/>
      <c r="V38" s="202"/>
    </row>
    <row r="39" spans="2:22" ht="71.25" x14ac:dyDescent="0.25">
      <c r="B39" s="426" t="str">
        <f>'3 priedo 1'!B40</f>
        <v>1.1.3.1</v>
      </c>
      <c r="C39" s="422"/>
      <c r="D39" s="423" t="str">
        <f>'3 priedo 1'!D40</f>
        <v>Priemonė:  Socialinio būsto pažeidžiamoms gyventojų grupėms prieinamumo didinimas</v>
      </c>
      <c r="E39" s="210"/>
      <c r="F39" s="210"/>
      <c r="G39" s="210"/>
      <c r="H39" s="210"/>
      <c r="I39" s="210"/>
      <c r="J39" s="210"/>
      <c r="K39" s="210"/>
      <c r="L39" s="211"/>
      <c r="M39" s="211"/>
      <c r="N39" s="211"/>
      <c r="O39" s="211"/>
      <c r="P39" s="211"/>
      <c r="Q39" s="211"/>
      <c r="R39" s="210"/>
      <c r="S39" s="210"/>
      <c r="T39" s="211"/>
      <c r="U39" s="211"/>
      <c r="V39" s="211"/>
    </row>
    <row r="40" spans="2:22" ht="60" x14ac:dyDescent="0.25">
      <c r="B40" s="41" t="str">
        <f>'3 priedo 1'!B41</f>
        <v>1.1.3.1.1</v>
      </c>
      <c r="C40" s="51" t="str">
        <f>'3 priedo 1'!C41</f>
        <v>R054408-260000-0022</v>
      </c>
      <c r="D40" s="225" t="str">
        <f>'3 priedo 1'!D41</f>
        <v>Biržų rajono savivaldybės socialinio būsto fondo plėtra</v>
      </c>
      <c r="E40" s="278" t="s">
        <v>77</v>
      </c>
      <c r="F40" s="278" t="s">
        <v>1021</v>
      </c>
      <c r="G40" s="278">
        <v>25</v>
      </c>
      <c r="H40" s="407"/>
      <c r="I40" s="407"/>
      <c r="J40" s="424"/>
      <c r="K40" s="424"/>
      <c r="L40" s="225"/>
      <c r="M40" s="225"/>
      <c r="N40" s="225"/>
      <c r="O40" s="225"/>
      <c r="P40" s="225"/>
      <c r="Q40" s="225"/>
      <c r="R40" s="424"/>
      <c r="S40" s="424"/>
      <c r="T40" s="225"/>
      <c r="U40" s="225"/>
      <c r="V40" s="225"/>
    </row>
    <row r="41" spans="2:22" ht="45" x14ac:dyDescent="0.25">
      <c r="B41" s="41" t="str">
        <f>'3 priedo 1'!B42</f>
        <v>1.1.3.1.2</v>
      </c>
      <c r="C41" s="51" t="str">
        <f>'3 priedo 1'!C42</f>
        <v>R054408-252600-0023</v>
      </c>
      <c r="D41" s="225" t="str">
        <f>'3 priedo 1'!D42</f>
        <v>Socialinio būsto fondo plėtra Kupiškio rajono savivaldybėje</v>
      </c>
      <c r="E41" s="407" t="s">
        <v>1023</v>
      </c>
      <c r="F41" s="278" t="s">
        <v>1024</v>
      </c>
      <c r="G41" s="407">
        <v>11</v>
      </c>
      <c r="H41" s="407"/>
      <c r="I41" s="407"/>
      <c r="J41" s="424"/>
      <c r="K41" s="424"/>
      <c r="L41" s="225"/>
      <c r="M41" s="225"/>
      <c r="N41" s="225"/>
      <c r="O41" s="225"/>
      <c r="P41" s="225"/>
      <c r="Q41" s="225"/>
      <c r="R41" s="424"/>
      <c r="S41" s="424"/>
      <c r="T41" s="225"/>
      <c r="U41" s="225"/>
      <c r="V41" s="225"/>
    </row>
    <row r="42" spans="2:22" ht="45" x14ac:dyDescent="0.25">
      <c r="B42" s="41" t="str">
        <f>'3 priedo 1'!B43</f>
        <v>1.1.3.1.3</v>
      </c>
      <c r="C42" s="51" t="str">
        <f>'3 priedo 1'!C43</f>
        <v>R054408-255000-0024</v>
      </c>
      <c r="D42" s="225" t="str">
        <f>'3 priedo 1'!D43</f>
        <v>Socialinio būsto plėtra</v>
      </c>
      <c r="E42" s="407" t="s">
        <v>77</v>
      </c>
      <c r="F42" s="215" t="s">
        <v>1024</v>
      </c>
      <c r="G42" s="407">
        <v>71</v>
      </c>
      <c r="H42" s="407"/>
      <c r="I42" s="407"/>
      <c r="J42" s="424"/>
      <c r="K42" s="424"/>
      <c r="L42" s="225"/>
      <c r="M42" s="225"/>
      <c r="N42" s="225"/>
      <c r="O42" s="225"/>
      <c r="P42" s="225"/>
      <c r="Q42" s="225"/>
      <c r="R42" s="424"/>
      <c r="S42" s="424"/>
      <c r="T42" s="225"/>
      <c r="U42" s="225"/>
      <c r="V42" s="225"/>
    </row>
    <row r="43" spans="2:22" ht="60" x14ac:dyDescent="0.25">
      <c r="B43" s="41" t="str">
        <f>'3 priedo 1'!B44</f>
        <v>1.1.3.1.4</v>
      </c>
      <c r="C43" s="51" t="str">
        <f>'3 priedo 1'!C44</f>
        <v>R054408-250000-0025</v>
      </c>
      <c r="D43" s="225" t="str">
        <f>'3 priedo 1'!D44</f>
        <v>Socialinio būsto fondo plėtra Panevėžio rajono savivaldybėje</v>
      </c>
      <c r="E43" s="278" t="s">
        <v>77</v>
      </c>
      <c r="F43" s="278" t="s">
        <v>1021</v>
      </c>
      <c r="G43" s="278">
        <v>24</v>
      </c>
      <c r="H43" s="278"/>
      <c r="I43" s="278"/>
      <c r="J43" s="424"/>
      <c r="K43" s="424"/>
      <c r="L43" s="225"/>
      <c r="M43" s="225"/>
      <c r="N43" s="225"/>
      <c r="O43" s="225"/>
      <c r="P43" s="225"/>
      <c r="Q43" s="225"/>
      <c r="R43" s="424"/>
      <c r="S43" s="424"/>
      <c r="T43" s="225"/>
      <c r="U43" s="225"/>
      <c r="V43" s="225"/>
    </row>
    <row r="44" spans="2:22" ht="60" x14ac:dyDescent="0.25">
      <c r="B44" s="41" t="str">
        <f>'3 priedo 1'!B45</f>
        <v>1.1.3.1.5</v>
      </c>
      <c r="C44" s="51" t="str">
        <f>'3 priedo 1'!C45</f>
        <v>R054408-260000-0026</v>
      </c>
      <c r="D44" s="225" t="str">
        <f>'3 priedo 1'!D45</f>
        <v>Pasvalio rajono savivaldybės socialinio būsto fondo plėtra</v>
      </c>
      <c r="E44" s="407" t="s">
        <v>77</v>
      </c>
      <c r="F44" s="278" t="s">
        <v>1028</v>
      </c>
      <c r="G44" s="407">
        <v>15</v>
      </c>
      <c r="H44" s="407"/>
      <c r="I44" s="407"/>
      <c r="J44" s="424"/>
      <c r="K44" s="424"/>
      <c r="L44" s="225"/>
      <c r="M44" s="225"/>
      <c r="N44" s="225"/>
      <c r="O44" s="225"/>
      <c r="P44" s="225"/>
      <c r="Q44" s="225"/>
      <c r="R44" s="424"/>
      <c r="S44" s="424"/>
      <c r="T44" s="225"/>
      <c r="U44" s="225"/>
      <c r="V44" s="225"/>
    </row>
    <row r="45" spans="2:22" ht="45" x14ac:dyDescent="0.25">
      <c r="B45" s="41" t="str">
        <f>'3 priedo 1'!B46</f>
        <v>1.1.3.1.6</v>
      </c>
      <c r="C45" s="51" t="str">
        <f>'3 priedo 1'!C46</f>
        <v>R054408-260000-0027</v>
      </c>
      <c r="D45" s="225" t="str">
        <f>'3 priedo 1'!D46</f>
        <v>Socialinio būsto fondo plėtra Rokiškio rajono savivaldybėje</v>
      </c>
      <c r="E45" s="407" t="s">
        <v>77</v>
      </c>
      <c r="F45" s="215" t="s">
        <v>1024</v>
      </c>
      <c r="G45" s="407">
        <v>20</v>
      </c>
      <c r="H45" s="278"/>
      <c r="I45" s="278"/>
      <c r="J45" s="424"/>
      <c r="K45" s="424"/>
      <c r="L45" s="225"/>
      <c r="M45" s="225"/>
      <c r="N45" s="225"/>
      <c r="O45" s="225"/>
      <c r="P45" s="225"/>
      <c r="Q45" s="225"/>
      <c r="R45" s="424"/>
      <c r="S45" s="424"/>
      <c r="T45" s="225"/>
      <c r="U45" s="225"/>
      <c r="V45" s="225"/>
    </row>
    <row r="46" spans="2:22" ht="50.25" customHeight="1" x14ac:dyDescent="0.25">
      <c r="B46" s="426" t="str">
        <f>'3 priedo 1'!B47</f>
        <v>1.1.3.2</v>
      </c>
      <c r="C46" s="422"/>
      <c r="D46" s="423" t="str">
        <f>'3 priedo 1'!D47</f>
        <v>Priemonė:  Socialinių paslaugų infrastruktūros plėtra</v>
      </c>
      <c r="E46" s="210"/>
      <c r="F46" s="210"/>
      <c r="G46" s="210"/>
      <c r="H46" s="210"/>
      <c r="I46" s="210"/>
      <c r="J46" s="210"/>
      <c r="K46" s="210"/>
      <c r="L46" s="211"/>
      <c r="M46" s="211"/>
      <c r="N46" s="211"/>
      <c r="O46" s="211"/>
      <c r="P46" s="211"/>
      <c r="Q46" s="211"/>
      <c r="R46" s="210"/>
      <c r="S46" s="210"/>
      <c r="T46" s="211"/>
      <c r="U46" s="211"/>
      <c r="V46" s="211"/>
    </row>
    <row r="47" spans="2:22" ht="120" x14ac:dyDescent="0.25">
      <c r="B47" s="41" t="str">
        <f>'3 priedo 1'!B48</f>
        <v>1.1.3.2.1</v>
      </c>
      <c r="C47" s="51" t="str">
        <f>'3 priedo 1'!C48</f>
        <v>R054407-270000-0028</v>
      </c>
      <c r="D47" s="225" t="str">
        <f>'3 priedo 1'!D48</f>
        <v>Biržų rajono Legailių globos namų socialinių  paslaugų  infrastruktūros  modernizavimas</v>
      </c>
      <c r="E47" s="407" t="s">
        <v>80</v>
      </c>
      <c r="F47" s="278" t="s">
        <v>1031</v>
      </c>
      <c r="G47" s="407">
        <v>1</v>
      </c>
      <c r="H47" s="407" t="s">
        <v>81</v>
      </c>
      <c r="I47" s="278" t="s">
        <v>1032</v>
      </c>
      <c r="J47" s="407">
        <v>35</v>
      </c>
      <c r="K47" s="407" t="s">
        <v>82</v>
      </c>
      <c r="L47" s="278" t="s">
        <v>1033</v>
      </c>
      <c r="M47" s="407">
        <v>25</v>
      </c>
      <c r="N47" s="407"/>
      <c r="O47" s="225"/>
      <c r="P47" s="225"/>
      <c r="Q47" s="225"/>
      <c r="R47" s="424"/>
      <c r="S47" s="424"/>
      <c r="T47" s="225"/>
      <c r="U47" s="225"/>
      <c r="V47" s="225"/>
    </row>
    <row r="48" spans="2:22" ht="120" x14ac:dyDescent="0.25">
      <c r="B48" s="41" t="str">
        <f>'3 priedo 1'!B49</f>
        <v>1.1.3.2.2</v>
      </c>
      <c r="C48" s="51" t="str">
        <f>'3 priedo 1'!C49</f>
        <v>R054407-275000-0029</v>
      </c>
      <c r="D48" s="225" t="str">
        <f>'3 priedo 1'!D49</f>
        <v>Dalies patalpų Krantinės g. 28. Kupiškio m., modernizavimas įkuriant savarankiško gyvenimo namus</v>
      </c>
      <c r="E48" s="407" t="s">
        <v>80</v>
      </c>
      <c r="F48" s="278" t="s">
        <v>1035</v>
      </c>
      <c r="G48" s="407">
        <v>1</v>
      </c>
      <c r="H48" s="407" t="s">
        <v>81</v>
      </c>
      <c r="I48" s="278" t="s">
        <v>1032</v>
      </c>
      <c r="J48" s="407">
        <v>13</v>
      </c>
      <c r="K48" s="407" t="s">
        <v>82</v>
      </c>
      <c r="L48" s="278" t="s">
        <v>1033</v>
      </c>
      <c r="M48" s="407">
        <v>10</v>
      </c>
      <c r="N48" s="407"/>
      <c r="O48" s="225"/>
      <c r="P48" s="225"/>
      <c r="Q48" s="225"/>
      <c r="R48" s="424"/>
      <c r="S48" s="424"/>
      <c r="T48" s="225"/>
      <c r="U48" s="225"/>
      <c r="V48" s="225"/>
    </row>
    <row r="49" spans="2:22" ht="120" x14ac:dyDescent="0.25">
      <c r="B49" s="41" t="str">
        <f>'3 priedo 1'!B50</f>
        <v>1.1.3.2.3</v>
      </c>
      <c r="C49" s="51" t="str">
        <f>'3 priedo 1'!C50</f>
        <v>R054407-275000-030</v>
      </c>
      <c r="D49" s="225" t="str">
        <f>'3 priedo 1'!D50</f>
        <v>VšĮ Šv. Juozapo globos namų infrastuktūros modernizavimas ir plėtra įkuriant savarankiško gyvenimo namus</v>
      </c>
      <c r="E49" s="407" t="s">
        <v>80</v>
      </c>
      <c r="F49" s="278" t="s">
        <v>1035</v>
      </c>
      <c r="G49" s="407">
        <v>2</v>
      </c>
      <c r="H49" s="407" t="s">
        <v>81</v>
      </c>
      <c r="I49" s="278" t="s">
        <v>1032</v>
      </c>
      <c r="J49" s="407">
        <v>147</v>
      </c>
      <c r="K49" s="407" t="s">
        <v>82</v>
      </c>
      <c r="L49" s="278" t="s">
        <v>1033</v>
      </c>
      <c r="M49" s="407">
        <v>91</v>
      </c>
      <c r="N49" s="407"/>
      <c r="O49" s="225"/>
      <c r="P49" s="225"/>
      <c r="Q49" s="225"/>
      <c r="R49" s="424"/>
      <c r="S49" s="424"/>
      <c r="T49" s="225"/>
      <c r="U49" s="225"/>
      <c r="V49" s="225"/>
    </row>
    <row r="50" spans="2:22" ht="132" customHeight="1" x14ac:dyDescent="0.25">
      <c r="B50" s="41" t="str">
        <f>'3 priedo 1'!B51</f>
        <v>1.1.3.2.4</v>
      </c>
      <c r="C50" s="51" t="str">
        <f>'3 priedo 1'!C51</f>
        <v>R054407-275000-0031</v>
      </c>
      <c r="D50" s="225" t="str">
        <f>'3 priedo 1'!D51</f>
        <v>Socialinių paslaugų infrastruktūros plėtra Pasvalio rajone</v>
      </c>
      <c r="E50" s="407" t="s">
        <v>80</v>
      </c>
      <c r="F50" s="278" t="s">
        <v>1035</v>
      </c>
      <c r="G50" s="407">
        <v>1</v>
      </c>
      <c r="H50" s="407" t="s">
        <v>81</v>
      </c>
      <c r="I50" s="278" t="s">
        <v>1032</v>
      </c>
      <c r="J50" s="407">
        <v>120</v>
      </c>
      <c r="K50" s="407" t="s">
        <v>82</v>
      </c>
      <c r="L50" s="278" t="s">
        <v>1033</v>
      </c>
      <c r="M50" s="407">
        <v>40</v>
      </c>
      <c r="N50" s="407"/>
      <c r="O50" s="225"/>
      <c r="P50" s="225"/>
      <c r="Q50" s="225"/>
      <c r="R50" s="424"/>
      <c r="S50" s="424"/>
      <c r="T50" s="225"/>
      <c r="U50" s="225"/>
      <c r="V50" s="225"/>
    </row>
    <row r="51" spans="2:22" ht="132.75" customHeight="1" x14ac:dyDescent="0.25">
      <c r="B51" s="41" t="str">
        <f>'3 priedo 1'!B52</f>
        <v>1.1.3.2.5</v>
      </c>
      <c r="C51" s="51" t="str">
        <f>'3 priedo 1'!C52</f>
        <v>R054407-275000-0032</v>
      </c>
      <c r="D51" s="225" t="str">
        <f>'3 priedo 1'!D52</f>
        <v>Socialinių paslaugų infrastruktūros plėtra Panevėžio rajono savivaldybėje</v>
      </c>
      <c r="E51" s="407" t="s">
        <v>80</v>
      </c>
      <c r="F51" s="278" t="s">
        <v>1031</v>
      </c>
      <c r="G51" s="430">
        <v>1</v>
      </c>
      <c r="H51" s="407" t="s">
        <v>81</v>
      </c>
      <c r="I51" s="278" t="s">
        <v>1032</v>
      </c>
      <c r="J51" s="407">
        <v>36</v>
      </c>
      <c r="K51" s="407" t="s">
        <v>82</v>
      </c>
      <c r="L51" s="278" t="s">
        <v>1033</v>
      </c>
      <c r="M51" s="407">
        <v>22</v>
      </c>
      <c r="N51" s="407"/>
      <c r="O51" s="225"/>
      <c r="P51" s="225"/>
      <c r="Q51" s="225"/>
      <c r="R51" s="424"/>
      <c r="S51" s="424"/>
      <c r="T51" s="225"/>
      <c r="U51" s="225"/>
      <c r="V51" s="225"/>
    </row>
    <row r="52" spans="2:22" ht="28.5" x14ac:dyDescent="0.25">
      <c r="B52" s="427" t="str">
        <f>'3 priedo 1'!B53</f>
        <v>1.1.4.</v>
      </c>
      <c r="C52" s="428"/>
      <c r="D52" s="429" t="str">
        <f>'3 priedo 1'!D53</f>
        <v>Uždavinys: Sustiprinti sveikatą</v>
      </c>
      <c r="E52" s="201"/>
      <c r="F52" s="201"/>
      <c r="G52" s="201"/>
      <c r="H52" s="201"/>
      <c r="I52" s="201"/>
      <c r="J52" s="201"/>
      <c r="K52" s="201"/>
      <c r="L52" s="202"/>
      <c r="M52" s="202"/>
      <c r="N52" s="202"/>
      <c r="O52" s="202"/>
      <c r="P52" s="202"/>
      <c r="Q52" s="202"/>
      <c r="R52" s="201"/>
      <c r="S52" s="201"/>
      <c r="T52" s="202"/>
      <c r="U52" s="202"/>
      <c r="V52" s="202"/>
    </row>
    <row r="53" spans="2:22" ht="66.75" customHeight="1" x14ac:dyDescent="0.25">
      <c r="B53" s="426" t="str">
        <f>'3 priedo 1'!B54</f>
        <v>1.1.4.1</v>
      </c>
      <c r="C53" s="422"/>
      <c r="D53" s="423" t="str">
        <f>'3 priedo 1'!D54</f>
        <v>Priemonė:  Gyventojų sveikatos stiprinimas bei ligų prevencijos vykdymas</v>
      </c>
      <c r="E53" s="210"/>
      <c r="F53" s="210"/>
      <c r="G53" s="210"/>
      <c r="H53" s="210"/>
      <c r="I53" s="210"/>
      <c r="J53" s="210"/>
      <c r="K53" s="210"/>
      <c r="L53" s="211"/>
      <c r="M53" s="211"/>
      <c r="N53" s="211"/>
      <c r="O53" s="211"/>
      <c r="P53" s="211"/>
      <c r="Q53" s="211"/>
      <c r="R53" s="210"/>
      <c r="S53" s="210"/>
      <c r="T53" s="211"/>
      <c r="U53" s="211"/>
      <c r="V53" s="211"/>
    </row>
    <row r="54" spans="2:22" ht="176.25" customHeight="1" x14ac:dyDescent="0.25">
      <c r="B54" s="41" t="str">
        <f>'3 priedo 1'!B55</f>
        <v>1.1.4.1.1</v>
      </c>
      <c r="C54" s="51" t="str">
        <f>'3 priedo 1'!C55</f>
        <v>R056630-470000-0033</v>
      </c>
      <c r="D54" s="225" t="str">
        <f>'3 priedo 1'!D55</f>
        <v>Sveikatos ugdymo priemonių įgyvendinimas Biržų rajonono savivaldybėje</v>
      </c>
      <c r="E54" s="431" t="s">
        <v>92</v>
      </c>
      <c r="F54" s="278" t="s">
        <v>1040</v>
      </c>
      <c r="G54" s="278">
        <v>1075</v>
      </c>
      <c r="H54" s="278"/>
      <c r="I54" s="424"/>
      <c r="J54" s="424"/>
      <c r="K54" s="424"/>
      <c r="L54" s="225"/>
      <c r="M54" s="225"/>
      <c r="N54" s="225"/>
      <c r="O54" s="225"/>
      <c r="P54" s="225"/>
      <c r="Q54" s="225"/>
      <c r="R54" s="424"/>
      <c r="S54" s="424"/>
      <c r="T54" s="225"/>
      <c r="U54" s="225"/>
      <c r="V54" s="225"/>
    </row>
    <row r="55" spans="2:22" ht="165" x14ac:dyDescent="0.25">
      <c r="B55" s="41" t="str">
        <f>'3 priedo 1'!B56</f>
        <v>1.1.4.1.2</v>
      </c>
      <c r="C55" s="51" t="str">
        <f>'3 priedo 1'!C56</f>
        <v>R056630-470000-0034</v>
      </c>
      <c r="D55" s="225" t="str">
        <f>'3 priedo 1'!D56</f>
        <v>Sveikos gyvensenos skatinimas Kupiškio rajono savivaldybėje</v>
      </c>
      <c r="E55" s="407" t="s">
        <v>1042</v>
      </c>
      <c r="F55" s="278" t="s">
        <v>1040</v>
      </c>
      <c r="G55" s="407">
        <v>921</v>
      </c>
      <c r="H55" s="407"/>
      <c r="I55" s="424"/>
      <c r="J55" s="424"/>
      <c r="K55" s="424"/>
      <c r="L55" s="225"/>
      <c r="M55" s="225"/>
      <c r="N55" s="225"/>
      <c r="O55" s="225"/>
      <c r="P55" s="225"/>
      <c r="Q55" s="225"/>
      <c r="R55" s="424"/>
      <c r="S55" s="424"/>
      <c r="T55" s="225"/>
      <c r="U55" s="225"/>
      <c r="V55" s="225"/>
    </row>
    <row r="56" spans="2:22" ht="165" x14ac:dyDescent="0.25">
      <c r="B56" s="41" t="str">
        <f>'3 priedo 1'!B57</f>
        <v>1.1.4.1.3</v>
      </c>
      <c r="C56" s="51" t="str">
        <f>'3 priedo 1'!C57</f>
        <v>R056630-470000-0035</v>
      </c>
      <c r="D56" s="225" t="str">
        <f>'3 priedo 1'!D57</f>
        <v>Sveikos gyvensenos skatinimas Panevėžio mieste</v>
      </c>
      <c r="E56" s="407" t="s">
        <v>1042</v>
      </c>
      <c r="F56" s="295" t="s">
        <v>1040</v>
      </c>
      <c r="G56" s="407">
        <v>1989</v>
      </c>
      <c r="H56" s="407"/>
      <c r="I56" s="424"/>
      <c r="J56" s="424"/>
      <c r="K56" s="424"/>
      <c r="L56" s="225"/>
      <c r="M56" s="225"/>
      <c r="N56" s="225"/>
      <c r="O56" s="225"/>
      <c r="P56" s="225"/>
      <c r="Q56" s="225"/>
      <c r="R56" s="424"/>
      <c r="S56" s="424"/>
      <c r="T56" s="225"/>
      <c r="U56" s="225"/>
      <c r="V56" s="225"/>
    </row>
    <row r="57" spans="2:22" ht="165" x14ac:dyDescent="0.25">
      <c r="B57" s="41" t="str">
        <f>'3 priedo 1'!B58</f>
        <v>1.1.4.1.4</v>
      </c>
      <c r="C57" s="51" t="str">
        <f>'3 priedo 1'!C58</f>
        <v>R056630-470000-0036</v>
      </c>
      <c r="D57" s="225" t="str">
        <f>'3 priedo 1'!D58</f>
        <v>Sveikos gyvensenos skatinimas Panevėžio rajone</v>
      </c>
      <c r="E57" s="407" t="s">
        <v>1045</v>
      </c>
      <c r="F57" s="278" t="s">
        <v>1040</v>
      </c>
      <c r="G57" s="407">
        <v>800</v>
      </c>
      <c r="H57" s="407"/>
      <c r="I57" s="424"/>
      <c r="J57" s="424"/>
      <c r="K57" s="424"/>
      <c r="L57" s="225"/>
      <c r="M57" s="225"/>
      <c r="N57" s="225"/>
      <c r="O57" s="225"/>
      <c r="P57" s="225"/>
      <c r="Q57" s="225"/>
      <c r="R57" s="424"/>
      <c r="S57" s="424"/>
      <c r="T57" s="225"/>
      <c r="U57" s="225"/>
      <c r="V57" s="225"/>
    </row>
    <row r="58" spans="2:22" ht="165" x14ac:dyDescent="0.25">
      <c r="B58" s="41" t="str">
        <f>'3 priedo 1'!B59</f>
        <v>1.1.4.1.5</v>
      </c>
      <c r="C58" s="51" t="str">
        <f>'3 priedo 1'!C59</f>
        <v>R056630-475000-0037</v>
      </c>
      <c r="D58" s="225" t="str">
        <f>'3 priedo 1'!D59</f>
        <v>Sveikos gyvensenos skatinimas Pasvalio rajone</v>
      </c>
      <c r="E58" s="407" t="s">
        <v>1042</v>
      </c>
      <c r="F58" s="278" t="s">
        <v>1040</v>
      </c>
      <c r="G58" s="278">
        <v>1050</v>
      </c>
      <c r="H58" s="407"/>
      <c r="I58" s="424"/>
      <c r="J58" s="424"/>
      <c r="K58" s="424"/>
      <c r="L58" s="225"/>
      <c r="M58" s="225"/>
      <c r="N58" s="225"/>
      <c r="O58" s="225"/>
      <c r="P58" s="225"/>
      <c r="Q58" s="225"/>
      <c r="R58" s="424"/>
      <c r="S58" s="424"/>
      <c r="T58" s="225"/>
      <c r="U58" s="225"/>
      <c r="V58" s="225"/>
    </row>
    <row r="59" spans="2:22" ht="165" x14ac:dyDescent="0.25">
      <c r="B59" s="41" t="str">
        <f>'3 priedo 1'!B60</f>
        <v>1.1.4.1.6</v>
      </c>
      <c r="C59" s="51" t="str">
        <f>'3 priedo 1'!C60</f>
        <v>R056630-475000-0038</v>
      </c>
      <c r="D59" s="225" t="str">
        <f>'3 priedo 1'!D60</f>
        <v>Sveikos gyvensenos skatinimas Rokiškio rajono savivaldybėje</v>
      </c>
      <c r="E59" s="407" t="s">
        <v>1048</v>
      </c>
      <c r="F59" s="278" t="s">
        <v>1040</v>
      </c>
      <c r="G59" s="407">
        <v>1205</v>
      </c>
      <c r="H59" s="407"/>
      <c r="I59" s="424"/>
      <c r="J59" s="424"/>
      <c r="K59" s="424"/>
      <c r="L59" s="225"/>
      <c r="M59" s="225"/>
      <c r="N59" s="225"/>
      <c r="O59" s="225"/>
      <c r="P59" s="225"/>
      <c r="Q59" s="225"/>
      <c r="R59" s="424"/>
      <c r="S59" s="424"/>
      <c r="T59" s="225"/>
      <c r="U59" s="225"/>
      <c r="V59" s="225"/>
    </row>
    <row r="60" spans="2:22" ht="71.25" x14ac:dyDescent="0.25">
      <c r="B60" s="426" t="str">
        <f>'3 priedo 1'!B61</f>
        <v>1.1.4.2</v>
      </c>
      <c r="C60" s="422"/>
      <c r="D60" s="423" t="str">
        <f>'3 priedo 1'!D61</f>
        <v>Priemonė:  Sveikatos priežiūros (pirminės ir visuomenės) kokybės ir prieinamumo gerinimas</v>
      </c>
      <c r="E60" s="432"/>
      <c r="F60" s="210"/>
      <c r="G60" s="210"/>
      <c r="H60" s="210"/>
      <c r="I60" s="210"/>
      <c r="J60" s="210"/>
      <c r="K60" s="210"/>
      <c r="L60" s="211"/>
      <c r="M60" s="211"/>
      <c r="N60" s="211"/>
      <c r="O60" s="211"/>
      <c r="P60" s="211"/>
      <c r="Q60" s="211"/>
      <c r="R60" s="210"/>
      <c r="S60" s="210"/>
      <c r="T60" s="211"/>
      <c r="U60" s="211"/>
      <c r="V60" s="211"/>
    </row>
    <row r="61" spans="2:22" ht="195" x14ac:dyDescent="0.25">
      <c r="B61" s="41" t="str">
        <f>'3 priedo 1'!B62</f>
        <v>1.1.4.2.1</v>
      </c>
      <c r="C61" s="51" t="str">
        <f>'3 priedo 1'!C62</f>
        <v>R056615-470000-0039</v>
      </c>
      <c r="D61" s="225" t="str">
        <f>'3 priedo 1'!D62</f>
        <v>Priemonių, gerinančių ambulatorinių sveikatos priežiūros paslaugų prieinamumą tuberkulioze sergantiems asmenims, įgyvendinimas Biržų rajono savivaldybėje</v>
      </c>
      <c r="E61" s="407" t="s">
        <v>95</v>
      </c>
      <c r="F61" s="278" t="s">
        <v>1050</v>
      </c>
      <c r="G61" s="407">
        <v>28</v>
      </c>
      <c r="H61" s="407"/>
      <c r="I61" s="424"/>
      <c r="J61" s="424"/>
      <c r="K61" s="424"/>
      <c r="L61" s="225"/>
      <c r="M61" s="225"/>
      <c r="N61" s="225"/>
      <c r="O61" s="225"/>
      <c r="P61" s="225"/>
      <c r="Q61" s="225"/>
      <c r="R61" s="424"/>
      <c r="S61" s="424"/>
      <c r="T61" s="225"/>
      <c r="U61" s="225"/>
      <c r="V61" s="225"/>
    </row>
    <row r="62" spans="2:22" ht="195" x14ac:dyDescent="0.25">
      <c r="B62" s="41" t="str">
        <f>'3 priedo 1'!B63</f>
        <v>1.1.4.2.2</v>
      </c>
      <c r="C62" s="51" t="str">
        <f>'3 priedo 1'!C63</f>
        <v>R056615-475000-0040</v>
      </c>
      <c r="D62" s="225" t="str">
        <f>'3 priedo 1'!D63</f>
        <v>Priemonių, gerinančių ambulatorinių sveikatos priežiūros paslaugų prieinamumą tuberkulioze sergantiems asmenims, įgyvendinimas Kupiškio rajono savivaldybėje</v>
      </c>
      <c r="E62" s="407" t="s">
        <v>1052</v>
      </c>
      <c r="F62" s="278" t="s">
        <v>1050</v>
      </c>
      <c r="G62" s="407">
        <v>14</v>
      </c>
      <c r="H62" s="407"/>
      <c r="I62" s="424"/>
      <c r="J62" s="424"/>
      <c r="K62" s="424"/>
      <c r="L62" s="225"/>
      <c r="M62" s="225"/>
      <c r="N62" s="225"/>
      <c r="O62" s="225"/>
      <c r="P62" s="225"/>
      <c r="Q62" s="225"/>
      <c r="R62" s="424"/>
      <c r="S62" s="424"/>
      <c r="T62" s="225"/>
      <c r="U62" s="225"/>
      <c r="V62" s="225"/>
    </row>
    <row r="63" spans="2:22" ht="195" x14ac:dyDescent="0.25">
      <c r="B63" s="41" t="str">
        <f>'3 priedo 1'!B64</f>
        <v>1.1.4.2.3</v>
      </c>
      <c r="C63" s="51" t="str">
        <f>'3 priedo 1'!C64</f>
        <v>R056615-470000-0041</v>
      </c>
      <c r="D63" s="225" t="str">
        <f>'3 priedo 1'!D64</f>
        <v>Didinti sveikatos priežiūros paslaugų prieinamumą ir kokybę tuberkulioze sergantiems pacientams ambulatorinio gydymo metu Panevėžio mieste</v>
      </c>
      <c r="E63" s="407" t="s">
        <v>1052</v>
      </c>
      <c r="F63" s="433" t="s">
        <v>1409</v>
      </c>
      <c r="G63" s="407">
        <v>56</v>
      </c>
      <c r="H63" s="407"/>
      <c r="I63" s="424"/>
      <c r="J63" s="424"/>
      <c r="K63" s="424"/>
      <c r="L63" s="225"/>
      <c r="M63" s="225"/>
      <c r="N63" s="225"/>
      <c r="O63" s="225"/>
      <c r="P63" s="225"/>
      <c r="Q63" s="225"/>
      <c r="R63" s="424"/>
      <c r="S63" s="424"/>
      <c r="T63" s="225"/>
      <c r="U63" s="225"/>
      <c r="V63" s="225"/>
    </row>
    <row r="64" spans="2:22" ht="195" x14ac:dyDescent="0.25">
      <c r="B64" s="41" t="str">
        <f>'3 priedo 1'!B65</f>
        <v>1.1.4.2.4</v>
      </c>
      <c r="C64" s="51" t="str">
        <f>'3 priedo 1'!C65</f>
        <v>R056615-470000-0042</v>
      </c>
      <c r="D64" s="225" t="str">
        <f>'3 priedo 1'!D65</f>
        <v>Priemonių, gerinančių ambulatorinių sveikatos priežiūros paslaugų prieinamumą tuberkulioze sergantiems asmenims, įgyvendinimas Panevėžio rajono savivaldybėje</v>
      </c>
      <c r="E64" s="407" t="s">
        <v>1052</v>
      </c>
      <c r="F64" s="278" t="s">
        <v>1050</v>
      </c>
      <c r="G64" s="278">
        <v>43</v>
      </c>
      <c r="H64" s="278"/>
      <c r="I64" s="424"/>
      <c r="J64" s="424"/>
      <c r="K64" s="424"/>
      <c r="L64" s="225"/>
      <c r="M64" s="225"/>
      <c r="N64" s="225"/>
      <c r="O64" s="225"/>
      <c r="P64" s="225"/>
      <c r="Q64" s="225"/>
      <c r="R64" s="424"/>
      <c r="S64" s="424"/>
      <c r="T64" s="225"/>
      <c r="U64" s="225"/>
      <c r="V64" s="225"/>
    </row>
    <row r="65" spans="2:22" ht="180" x14ac:dyDescent="0.25">
      <c r="B65" s="41" t="str">
        <f>'3 priedo 1'!B66</f>
        <v>1.1.4.2.5</v>
      </c>
      <c r="C65" s="51" t="str">
        <f>'3 priedo 1'!C66</f>
        <v>R056615-475000-0043</v>
      </c>
      <c r="D65" s="225" t="str">
        <f>'3 priedo 1'!D66</f>
        <v>Priemonių, gerinančių ambulatorinių sveikatos priežiūros paslaugų prieinamumą tuberkulioze sergantiems asmenims, įgyvendinimas Pasvalio rajone</v>
      </c>
      <c r="E65" s="407" t="s">
        <v>1052</v>
      </c>
      <c r="F65" s="340" t="s">
        <v>1410</v>
      </c>
      <c r="G65" s="407">
        <v>43</v>
      </c>
      <c r="H65" s="407"/>
      <c r="I65" s="424"/>
      <c r="J65" s="424"/>
      <c r="K65" s="424"/>
      <c r="L65" s="225"/>
      <c r="M65" s="225"/>
      <c r="N65" s="225"/>
      <c r="O65" s="225"/>
      <c r="P65" s="225"/>
      <c r="Q65" s="225"/>
      <c r="R65" s="424"/>
      <c r="S65" s="424"/>
      <c r="T65" s="225"/>
      <c r="U65" s="225"/>
      <c r="V65" s="225"/>
    </row>
    <row r="66" spans="2:22" ht="195" x14ac:dyDescent="0.25">
      <c r="B66" s="41" t="str">
        <f>'3 priedo 1'!B67</f>
        <v>1.1.4.2.6</v>
      </c>
      <c r="C66" s="51" t="str">
        <f>'3 priedo 1'!C67</f>
        <v>R056615-475000-0044</v>
      </c>
      <c r="D66" s="225" t="str">
        <f>'3 priedo 1'!D67</f>
        <v xml:space="preserve">Priemonių, gerinančių ambulatorinių sveikatos priežiūros paslaugų prieinamumą tuberkuliozesergantiems asmenims, įgyvendinimas Rokiškio rajono savivaldybėje </v>
      </c>
      <c r="E66" s="434" t="s">
        <v>1052</v>
      </c>
      <c r="F66" s="435" t="s">
        <v>1411</v>
      </c>
      <c r="G66" s="407">
        <v>16</v>
      </c>
      <c r="H66" s="407"/>
      <c r="I66" s="424"/>
      <c r="J66" s="424"/>
      <c r="K66" s="424"/>
      <c r="L66" s="225"/>
      <c r="M66" s="225"/>
      <c r="N66" s="225"/>
      <c r="O66" s="225"/>
      <c r="P66" s="225"/>
      <c r="Q66" s="225"/>
      <c r="R66" s="424"/>
      <c r="S66" s="424"/>
      <c r="T66" s="225"/>
      <c r="U66" s="225"/>
      <c r="V66" s="225"/>
    </row>
    <row r="67" spans="2:22" ht="57" x14ac:dyDescent="0.25">
      <c r="B67" s="426" t="str">
        <f>'3 priedo 1'!B68</f>
        <v>1.1.4.3</v>
      </c>
      <c r="C67" s="422"/>
      <c r="D67" s="423" t="str">
        <f>'3 priedo 1'!D68</f>
        <v>Priemonė: Pirminės asmens sveikatos priežiūros veiklos efektyvumo didinimas</v>
      </c>
      <c r="E67" s="210"/>
      <c r="F67" s="210"/>
      <c r="G67" s="210"/>
      <c r="H67" s="210"/>
      <c r="I67" s="210"/>
      <c r="J67" s="210"/>
      <c r="K67" s="210"/>
      <c r="L67" s="211"/>
      <c r="M67" s="211"/>
      <c r="N67" s="211"/>
      <c r="O67" s="211"/>
      <c r="P67" s="211"/>
      <c r="Q67" s="211"/>
      <c r="R67" s="210"/>
      <c r="S67" s="210"/>
      <c r="T67" s="211"/>
      <c r="U67" s="211"/>
      <c r="V67" s="211"/>
    </row>
    <row r="68" spans="2:22" ht="180" x14ac:dyDescent="0.25">
      <c r="B68" s="41" t="str">
        <f>'3 priedo 1'!B69</f>
        <v>1.1.4.3.1</v>
      </c>
      <c r="C68" s="51" t="str">
        <f>'3 priedo 1'!C69</f>
        <v>R056609-270000-0045</v>
      </c>
      <c r="D68" s="225" t="str">
        <f>'3 priedo 1'!D69</f>
        <v>Pirminės asmens sveikatos priežiūros paslaugų kokybės ir prieinamumo gerinimas VšĮ Biržų rajono savivaldybės poliklinikoje</v>
      </c>
      <c r="E68" s="436" t="s">
        <v>98</v>
      </c>
      <c r="F68" s="437" t="s">
        <v>1059</v>
      </c>
      <c r="G68" s="438">
        <v>18702</v>
      </c>
      <c r="H68" s="438" t="s">
        <v>99</v>
      </c>
      <c r="I68" s="297" t="s">
        <v>1060</v>
      </c>
      <c r="J68" s="438">
        <v>1</v>
      </c>
      <c r="K68" s="438"/>
      <c r="L68" s="225"/>
      <c r="M68" s="225"/>
      <c r="N68" s="225"/>
      <c r="O68" s="225"/>
      <c r="P68" s="225"/>
      <c r="Q68" s="225"/>
      <c r="R68" s="424"/>
      <c r="S68" s="424"/>
      <c r="T68" s="225"/>
      <c r="U68" s="225"/>
      <c r="V68" s="225"/>
    </row>
    <row r="69" spans="2:22" ht="180" x14ac:dyDescent="0.25">
      <c r="B69" s="41" t="str">
        <f>'3 priedo 1'!B70</f>
        <v>1.1.4.3.2</v>
      </c>
      <c r="C69" s="51" t="str">
        <f>'3 priedo 1'!C70</f>
        <v>R056609-270000-0046</v>
      </c>
      <c r="D69" s="225" t="str">
        <f>'3 priedo 1'!D70</f>
        <v>Pirminės asmens sveikatos priežiūros paslaugų kokybės ir prieinamumo gerinimas UAB Biržų šeimos gydytojų centre</v>
      </c>
      <c r="E69" s="436" t="s">
        <v>98</v>
      </c>
      <c r="F69" s="437" t="s">
        <v>1059</v>
      </c>
      <c r="G69" s="438">
        <v>5499</v>
      </c>
      <c r="H69" s="438" t="s">
        <v>99</v>
      </c>
      <c r="I69" s="297" t="s">
        <v>1060</v>
      </c>
      <c r="J69" s="438">
        <v>1</v>
      </c>
      <c r="K69" s="438"/>
      <c r="L69" s="225"/>
      <c r="M69" s="225"/>
      <c r="N69" s="225"/>
      <c r="O69" s="225"/>
      <c r="P69" s="225"/>
      <c r="Q69" s="225"/>
      <c r="R69" s="424"/>
      <c r="S69" s="424"/>
      <c r="T69" s="225"/>
      <c r="U69" s="225"/>
      <c r="V69" s="225"/>
    </row>
    <row r="70" spans="2:22" ht="180" x14ac:dyDescent="0.25">
      <c r="B70" s="41" t="str">
        <f>'3 priedo 1'!B71</f>
        <v>1.1.4.3.3</v>
      </c>
      <c r="C70" s="51" t="str">
        <f>'3 priedo 1'!C71</f>
        <v>R056609-270000-0047</v>
      </c>
      <c r="D70" s="225" t="str">
        <f>'3 priedo 1'!D71</f>
        <v xml:space="preserve">Pirminės asmens sveikatos priežiūros veikos efektyvumo didinimas Kupiškio rajono savivaldybėje </v>
      </c>
      <c r="E70" s="436" t="s">
        <v>98</v>
      </c>
      <c r="F70" s="437" t="s">
        <v>1059</v>
      </c>
      <c r="G70" s="438">
        <v>16484</v>
      </c>
      <c r="H70" s="438" t="s">
        <v>99</v>
      </c>
      <c r="I70" s="297" t="s">
        <v>1060</v>
      </c>
      <c r="J70" s="438">
        <v>1</v>
      </c>
      <c r="K70" s="438"/>
      <c r="L70" s="225"/>
      <c r="M70" s="225"/>
      <c r="N70" s="225"/>
      <c r="O70" s="225"/>
      <c r="P70" s="225"/>
      <c r="Q70" s="225"/>
      <c r="R70" s="424"/>
      <c r="S70" s="424"/>
      <c r="T70" s="225"/>
      <c r="U70" s="225"/>
      <c r="V70" s="225"/>
    </row>
    <row r="71" spans="2:22" ht="180" x14ac:dyDescent="0.25">
      <c r="B71" s="41" t="str">
        <f>'3 priedo 1'!B72</f>
        <v>1.1.4.3.4</v>
      </c>
      <c r="C71" s="51" t="str">
        <f>'3 priedo 1'!C72</f>
        <v>R056609-270000-0048</v>
      </c>
      <c r="D71" s="225" t="str">
        <f>'3 priedo 1'!D72</f>
        <v>Smėlynės šeimos ambulatorijos tikslinių grupių asmenims teikiamų pirminės asmens sveikatos priežiūros paslaugų kokybės ir prieinamumo gerinimas</v>
      </c>
      <c r="E71" s="436" t="s">
        <v>98</v>
      </c>
      <c r="F71" s="437" t="s">
        <v>1059</v>
      </c>
      <c r="G71" s="438">
        <v>1990</v>
      </c>
      <c r="H71" s="438" t="s">
        <v>99</v>
      </c>
      <c r="I71" s="297" t="s">
        <v>1060</v>
      </c>
      <c r="J71" s="438">
        <v>1</v>
      </c>
      <c r="K71" s="438"/>
      <c r="L71" s="225"/>
      <c r="M71" s="225"/>
      <c r="N71" s="225"/>
      <c r="O71" s="225"/>
      <c r="P71" s="225"/>
      <c r="Q71" s="225"/>
      <c r="R71" s="424"/>
      <c r="S71" s="424"/>
      <c r="T71" s="225"/>
      <c r="U71" s="225"/>
      <c r="V71" s="225"/>
    </row>
    <row r="72" spans="2:22" ht="180" x14ac:dyDescent="0.25">
      <c r="B72" s="41" t="str">
        <f>'3 priedo 1'!B73</f>
        <v>1.1.4.3.5</v>
      </c>
      <c r="C72" s="51" t="str">
        <f>'3 priedo 1'!C73</f>
        <v>R056609-270000-0049</v>
      </c>
      <c r="D72" s="225" t="str">
        <f>'3 priedo 1'!D73</f>
        <v xml:space="preserve">Projektas RPT 2019 m. rugsėjo 3 d. sprendimu Nr. 51/4S-19 išbrauktas </v>
      </c>
      <c r="E72" s="436" t="s">
        <v>98</v>
      </c>
      <c r="F72" s="437" t="s">
        <v>1059</v>
      </c>
      <c r="G72" s="438">
        <v>0</v>
      </c>
      <c r="H72" s="438" t="s">
        <v>99</v>
      </c>
      <c r="I72" s="297" t="s">
        <v>1060</v>
      </c>
      <c r="J72" s="438">
        <v>0</v>
      </c>
      <c r="K72" s="438"/>
      <c r="L72" s="225"/>
      <c r="M72" s="225"/>
      <c r="N72" s="225"/>
      <c r="O72" s="225"/>
      <c r="P72" s="225"/>
      <c r="Q72" s="225"/>
      <c r="R72" s="424"/>
      <c r="S72" s="424"/>
      <c r="T72" s="225"/>
      <c r="U72" s="225"/>
      <c r="V72" s="225"/>
    </row>
    <row r="73" spans="2:22" ht="180" x14ac:dyDescent="0.25">
      <c r="B73" s="41" t="str">
        <f>'3 priedo 1'!B74</f>
        <v>1.1.4.3.6</v>
      </c>
      <c r="C73" s="51" t="str">
        <f>'3 priedo 1'!C74</f>
        <v>R056609-270000-0050</v>
      </c>
      <c r="D73" s="225" t="str">
        <f>'3 priedo 1'!D74</f>
        <v>Pirminės asmens sveikatos priežiūros efektyvumo didinimas Pilėnų šeimos medicinos centre</v>
      </c>
      <c r="E73" s="436" t="s">
        <v>98</v>
      </c>
      <c r="F73" s="437" t="s">
        <v>1059</v>
      </c>
      <c r="G73" s="438">
        <v>1697</v>
      </c>
      <c r="H73" s="438" t="s">
        <v>99</v>
      </c>
      <c r="I73" s="297" t="s">
        <v>1060</v>
      </c>
      <c r="J73" s="438">
        <v>1</v>
      </c>
      <c r="K73" s="438"/>
      <c r="L73" s="225"/>
      <c r="M73" s="225"/>
      <c r="N73" s="225"/>
      <c r="O73" s="225"/>
      <c r="P73" s="225"/>
      <c r="Q73" s="225"/>
      <c r="R73" s="424"/>
      <c r="S73" s="424"/>
      <c r="T73" s="225"/>
      <c r="U73" s="225"/>
      <c r="V73" s="225"/>
    </row>
    <row r="74" spans="2:22" ht="180" x14ac:dyDescent="0.25">
      <c r="B74" s="41" t="str">
        <f>'3 priedo 1'!B75</f>
        <v>1.1.4.3.7</v>
      </c>
      <c r="C74" s="51" t="str">
        <f>'3 priedo 1'!C75</f>
        <v>R056609-270000-0051</v>
      </c>
      <c r="D74" s="225" t="str">
        <f>'3 priedo 1'!D75</f>
        <v xml:space="preserve">Pirminės asmens sveikatos priežiūros veiklos efektyvumo didinimas Panevėžio mieste </v>
      </c>
      <c r="E74" s="436" t="s">
        <v>98</v>
      </c>
      <c r="F74" s="437" t="s">
        <v>1059</v>
      </c>
      <c r="G74" s="438">
        <v>19000</v>
      </c>
      <c r="H74" s="438" t="s">
        <v>99</v>
      </c>
      <c r="I74" s="297" t="s">
        <v>1060</v>
      </c>
      <c r="J74" s="438">
        <v>1</v>
      </c>
      <c r="K74" s="438"/>
      <c r="L74" s="225"/>
      <c r="M74" s="225"/>
      <c r="N74" s="225"/>
      <c r="O74" s="225"/>
      <c r="P74" s="225"/>
      <c r="Q74" s="225"/>
      <c r="R74" s="424"/>
      <c r="S74" s="424"/>
      <c r="T74" s="225"/>
      <c r="U74" s="225"/>
      <c r="V74" s="225"/>
    </row>
    <row r="75" spans="2:22" ht="180" x14ac:dyDescent="0.25">
      <c r="B75" s="41" t="str">
        <f>'3 priedo 1'!B76</f>
        <v>1.1.4.3.8</v>
      </c>
      <c r="C75" s="51" t="str">
        <f>'3 priedo 1'!C76</f>
        <v>R056609-270000-0052</v>
      </c>
      <c r="D75" s="225" t="str">
        <f>'3 priedo 1'!D76</f>
        <v>UAB "MediCA klinika" teikiamų pirminės asmens sveikatos priežiūros paslaugų efektyvumo didinimas Panevėžio miesto savivaldybėje</v>
      </c>
      <c r="E75" s="436" t="s">
        <v>98</v>
      </c>
      <c r="F75" s="437" t="s">
        <v>1059</v>
      </c>
      <c r="G75" s="438">
        <v>4800</v>
      </c>
      <c r="H75" s="438" t="s">
        <v>99</v>
      </c>
      <c r="I75" s="297" t="s">
        <v>1060</v>
      </c>
      <c r="J75" s="438">
        <v>1</v>
      </c>
      <c r="K75" s="438"/>
      <c r="L75" s="225"/>
      <c r="M75" s="225"/>
      <c r="N75" s="225"/>
      <c r="O75" s="225"/>
      <c r="P75" s="225"/>
      <c r="Q75" s="225"/>
      <c r="R75" s="424"/>
      <c r="S75" s="424"/>
      <c r="T75" s="225"/>
      <c r="U75" s="225"/>
      <c r="V75" s="225"/>
    </row>
    <row r="76" spans="2:22" ht="180" x14ac:dyDescent="0.25">
      <c r="B76" s="41" t="str">
        <f>'3 priedo 1'!B77</f>
        <v>1.1.4.3.9</v>
      </c>
      <c r="C76" s="51" t="str">
        <f>'3 priedo 1'!C77</f>
        <v>R056609-270000-0053</v>
      </c>
      <c r="D76" s="225" t="str">
        <f>'3 priedo 1'!D77</f>
        <v>Vaikams, neįgaliesiems, senyviems teikiamų pirminės asmens sveikatos priežiūros paslaugų kokybės ir prieinamumo gerinimas Kniaudiškių šeimos klinikoje</v>
      </c>
      <c r="E76" s="436" t="s">
        <v>98</v>
      </c>
      <c r="F76" s="437" t="s">
        <v>1059</v>
      </c>
      <c r="G76" s="438">
        <v>7289</v>
      </c>
      <c r="H76" s="438" t="s">
        <v>99</v>
      </c>
      <c r="I76" s="297" t="s">
        <v>1060</v>
      </c>
      <c r="J76" s="438">
        <v>1</v>
      </c>
      <c r="K76" s="438"/>
      <c r="L76" s="225"/>
      <c r="M76" s="225"/>
      <c r="N76" s="225"/>
      <c r="O76" s="225"/>
      <c r="P76" s="225"/>
      <c r="Q76" s="225"/>
      <c r="R76" s="424"/>
      <c r="S76" s="424"/>
      <c r="T76" s="225"/>
      <c r="U76" s="225"/>
      <c r="V76" s="225"/>
    </row>
    <row r="77" spans="2:22" ht="180" x14ac:dyDescent="0.25">
      <c r="B77" s="41" t="str">
        <f>'3 priedo 1'!B78</f>
        <v>1.1.4.3.10</v>
      </c>
      <c r="C77" s="51" t="str">
        <f>'3 priedo 1'!C78</f>
        <v>R056609-275000-0054</v>
      </c>
      <c r="D77" s="225" t="str">
        <f>'3 priedo 1'!D78</f>
        <v xml:space="preserve">Pirminės asmens sveikatos priežiūros veiklos efektyvumo didinimas VšĮ Panevėžio rajono savivaldybės poliklinikoje </v>
      </c>
      <c r="E77" s="436" t="s">
        <v>98</v>
      </c>
      <c r="F77" s="437" t="s">
        <v>1059</v>
      </c>
      <c r="G77" s="297">
        <v>15963</v>
      </c>
      <c r="H77" s="438" t="s">
        <v>99</v>
      </c>
      <c r="I77" s="297" t="s">
        <v>1060</v>
      </c>
      <c r="J77" s="438">
        <v>1</v>
      </c>
      <c r="K77" s="438"/>
      <c r="L77" s="225"/>
      <c r="M77" s="225"/>
      <c r="N77" s="225"/>
      <c r="O77" s="225"/>
      <c r="P77" s="225"/>
      <c r="Q77" s="225"/>
      <c r="R77" s="424"/>
      <c r="S77" s="424"/>
      <c r="T77" s="225"/>
      <c r="U77" s="225"/>
      <c r="V77" s="225"/>
    </row>
    <row r="78" spans="2:22" ht="180" x14ac:dyDescent="0.25">
      <c r="B78" s="41" t="str">
        <f>'3 priedo 1'!B79</f>
        <v>1.1.4.3.11</v>
      </c>
      <c r="C78" s="51" t="str">
        <f>'3 priedo 1'!C79</f>
        <v>R056609-270000-0055</v>
      </c>
      <c r="D78" s="225" t="str">
        <f>'3 priedo 1'!D79</f>
        <v>Pirminės asmens sveikatos priežiūros veiklos efektyvumo didinimas VšĮ Krekenavos pirminės sveikatos priežiūros centre</v>
      </c>
      <c r="E78" s="436" t="s">
        <v>98</v>
      </c>
      <c r="F78" s="437" t="s">
        <v>1059</v>
      </c>
      <c r="G78" s="438">
        <v>1486</v>
      </c>
      <c r="H78" s="438" t="s">
        <v>99</v>
      </c>
      <c r="I78" s="297" t="s">
        <v>1060</v>
      </c>
      <c r="J78" s="438">
        <v>1</v>
      </c>
      <c r="K78" s="438"/>
      <c r="L78" s="225"/>
      <c r="M78" s="225"/>
      <c r="N78" s="225"/>
      <c r="O78" s="225"/>
      <c r="P78" s="225"/>
      <c r="Q78" s="225"/>
      <c r="R78" s="424"/>
      <c r="S78" s="424"/>
      <c r="T78" s="225"/>
      <c r="U78" s="225"/>
      <c r="V78" s="225"/>
    </row>
    <row r="79" spans="2:22" ht="180" x14ac:dyDescent="0.25">
      <c r="B79" s="41" t="str">
        <f>'3 priedo 1'!B80</f>
        <v>1.1.4.3.12</v>
      </c>
      <c r="C79" s="51" t="str">
        <f>'3 priedo 1'!C80</f>
        <v>R056609-274700-0056</v>
      </c>
      <c r="D79" s="225" t="str">
        <f>'3 priedo 1'!D80</f>
        <v xml:space="preserve">Pasvalio pirminės asmens sveikatos priežiūros centro veiklos efektyvumo didinimas </v>
      </c>
      <c r="E79" s="436" t="s">
        <v>98</v>
      </c>
      <c r="F79" s="437" t="s">
        <v>1059</v>
      </c>
      <c r="G79" s="438">
        <v>22136</v>
      </c>
      <c r="H79" s="438" t="s">
        <v>99</v>
      </c>
      <c r="I79" s="297" t="s">
        <v>1060</v>
      </c>
      <c r="J79" s="438">
        <v>1</v>
      </c>
      <c r="K79" s="438"/>
      <c r="L79" s="225"/>
      <c r="M79" s="225"/>
      <c r="N79" s="225"/>
      <c r="O79" s="225"/>
      <c r="P79" s="225"/>
      <c r="Q79" s="225"/>
      <c r="R79" s="424"/>
      <c r="S79" s="424"/>
      <c r="T79" s="225"/>
      <c r="U79" s="225"/>
      <c r="V79" s="225"/>
    </row>
    <row r="80" spans="2:22" ht="180" x14ac:dyDescent="0.25">
      <c r="B80" s="41" t="str">
        <f>'3 priedo 1'!B81</f>
        <v>1.1.4.3.13</v>
      </c>
      <c r="C80" s="51" t="str">
        <f>'3 priedo 1'!C81</f>
        <v>R056609-270000-0057</v>
      </c>
      <c r="D80" s="225" t="str">
        <f>'3 priedo 1'!D81</f>
        <v>UAB "MediCA klinika" teikiamų pirminės asmens sveikatos priežiūros paslaugų efektyvumo didinimas Rokiškio rajono savivaldybėje</v>
      </c>
      <c r="E80" s="436" t="s">
        <v>98</v>
      </c>
      <c r="F80" s="437" t="s">
        <v>1059</v>
      </c>
      <c r="G80" s="438">
        <v>6112</v>
      </c>
      <c r="H80" s="438" t="s">
        <v>99</v>
      </c>
      <c r="I80" s="297" t="s">
        <v>1060</v>
      </c>
      <c r="J80" s="438">
        <v>1</v>
      </c>
      <c r="K80" s="438"/>
      <c r="L80" s="225"/>
      <c r="M80" s="225"/>
      <c r="N80" s="225"/>
      <c r="O80" s="225"/>
      <c r="P80" s="225"/>
      <c r="Q80" s="225"/>
      <c r="R80" s="424"/>
      <c r="S80" s="424"/>
      <c r="T80" s="225"/>
      <c r="U80" s="225"/>
      <c r="V80" s="225"/>
    </row>
    <row r="81" spans="2:22" ht="180" x14ac:dyDescent="0.25">
      <c r="B81" s="41" t="str">
        <f>'3 priedo 1'!B82</f>
        <v>1.1.4.3.14</v>
      </c>
      <c r="C81" s="51" t="str">
        <f>'3 priedo 1'!C82</f>
        <v>R056609-270000-0058</v>
      </c>
      <c r="D81" s="225" t="str">
        <f>'3 priedo 1'!D82</f>
        <v>VŠĮ Rokiškio pirminės asmens sveikatos priežiūros centro veiklos efektyvumo didinimas, gerinant teikiamų paslaugų kokybę ir prieinamumą</v>
      </c>
      <c r="E81" s="436" t="s">
        <v>98</v>
      </c>
      <c r="F81" s="437" t="s">
        <v>1059</v>
      </c>
      <c r="G81" s="438">
        <v>22700</v>
      </c>
      <c r="H81" s="438" t="s">
        <v>99</v>
      </c>
      <c r="I81" s="297" t="s">
        <v>1060</v>
      </c>
      <c r="J81" s="438">
        <v>1</v>
      </c>
      <c r="K81" s="438"/>
      <c r="L81" s="225"/>
      <c r="M81" s="225"/>
      <c r="N81" s="225"/>
      <c r="O81" s="225"/>
      <c r="P81" s="225"/>
      <c r="Q81" s="225"/>
      <c r="R81" s="424"/>
      <c r="S81" s="424"/>
      <c r="T81" s="225"/>
      <c r="U81" s="225"/>
      <c r="V81" s="225"/>
    </row>
    <row r="82" spans="2:22" ht="195" x14ac:dyDescent="0.25">
      <c r="B82" s="41" t="str">
        <f>'3 priedo 1'!B83</f>
        <v>1.1.4.3.15</v>
      </c>
      <c r="C82" s="51" t="str">
        <f>'3 priedo 1'!C83</f>
        <v>R056609-270000-0059</v>
      </c>
      <c r="D82" s="225" t="str">
        <f>'3 priedo 1'!D83</f>
        <v xml:space="preserve">Priklausomybės nuo opioidų pakaitinio gydymo kabineto įrengimas VšĮ Rokiškio psichikos sveikatos centre </v>
      </c>
      <c r="E82" s="438" t="s">
        <v>99</v>
      </c>
      <c r="F82" s="297" t="s">
        <v>1060</v>
      </c>
      <c r="G82" s="438">
        <v>1</v>
      </c>
      <c r="H82" s="438"/>
      <c r="I82" s="438"/>
      <c r="J82" s="438"/>
      <c r="K82" s="438"/>
      <c r="L82" s="225"/>
      <c r="M82" s="225"/>
      <c r="N82" s="225"/>
      <c r="O82" s="225"/>
      <c r="P82" s="225"/>
      <c r="Q82" s="225"/>
      <c r="R82" s="424"/>
      <c r="S82" s="424"/>
      <c r="T82" s="225"/>
      <c r="U82" s="225"/>
      <c r="V82" s="225"/>
    </row>
    <row r="83" spans="2:22" ht="45" x14ac:dyDescent="0.25">
      <c r="B83" s="308" t="str">
        <f>'3 priedo 1'!B84</f>
        <v>1.1.4.4</v>
      </c>
      <c r="C83" s="439"/>
      <c r="D83" s="211" t="str">
        <f>'3 priedo 1'!D84</f>
        <v xml:space="preserve">Reabilitacijos ir sveikatinimo paslaugų gerinimas </v>
      </c>
      <c r="E83" s="440"/>
      <c r="F83" s="310"/>
      <c r="G83" s="440"/>
      <c r="H83" s="440"/>
      <c r="I83" s="440"/>
      <c r="J83" s="440"/>
      <c r="K83" s="440"/>
      <c r="L83" s="211"/>
      <c r="M83" s="211"/>
      <c r="N83" s="211"/>
      <c r="O83" s="211"/>
      <c r="P83" s="211"/>
      <c r="Q83" s="211"/>
      <c r="R83" s="210"/>
      <c r="S83" s="210"/>
      <c r="T83" s="211"/>
      <c r="U83" s="211"/>
      <c r="V83" s="211"/>
    </row>
    <row r="84" spans="2:22" ht="180" x14ac:dyDescent="0.25">
      <c r="B84" s="256" t="str">
        <f>'3 priedo 1'!B85</f>
        <v>1.1.4.4.1</v>
      </c>
      <c r="C84" s="441" t="str">
        <f>'3 priedo 1'!C85</f>
        <v>R056000-273250-1059</v>
      </c>
      <c r="D84" s="225" t="str">
        <f>'3 priedo 1'!D85</f>
        <v>Rekreacinių ir sveikatinimo paslaugų ir infrastruktūros išvystymas bei plėtra viešosios įstaigos Respublikinės Panevėžio ligoninės filiale Likėnų reabilitacijos ligoninėje</v>
      </c>
      <c r="E84" s="438" t="s">
        <v>98</v>
      </c>
      <c r="F84" s="297" t="s">
        <v>1059</v>
      </c>
      <c r="G84" s="438">
        <v>2000</v>
      </c>
      <c r="H84" s="438" t="s">
        <v>99</v>
      </c>
      <c r="I84" s="297" t="s">
        <v>1060</v>
      </c>
      <c r="J84" s="438">
        <v>1</v>
      </c>
      <c r="K84" s="438" t="s">
        <v>1075</v>
      </c>
      <c r="L84" s="225" t="s">
        <v>1412</v>
      </c>
      <c r="M84" s="225">
        <v>1</v>
      </c>
      <c r="N84" s="225"/>
      <c r="O84" s="225"/>
      <c r="P84" s="225"/>
      <c r="Q84" s="225"/>
      <c r="R84" s="424"/>
      <c r="S84" s="424"/>
      <c r="T84" s="225"/>
      <c r="U84" s="225"/>
      <c r="V84" s="225"/>
    </row>
    <row r="85" spans="2:22" ht="42.75" x14ac:dyDescent="0.25">
      <c r="B85" s="442" t="str">
        <f>'3 priedo 1'!B86</f>
        <v xml:space="preserve">2. </v>
      </c>
      <c r="C85" s="443"/>
      <c r="D85" s="444" t="str">
        <f>'3 priedo 1'!D86</f>
        <v>Prioritetas: Ekoniminiam augimui palanki aplinka</v>
      </c>
      <c r="E85" s="445"/>
      <c r="F85" s="445"/>
      <c r="G85" s="445"/>
      <c r="H85" s="445"/>
      <c r="I85" s="445"/>
      <c r="J85" s="445"/>
      <c r="K85" s="445"/>
      <c r="L85" s="446"/>
      <c r="M85" s="446"/>
      <c r="N85" s="446"/>
      <c r="O85" s="446"/>
      <c r="P85" s="446"/>
      <c r="Q85" s="446"/>
      <c r="R85" s="445"/>
      <c r="S85" s="445"/>
      <c r="T85" s="446"/>
      <c r="U85" s="446"/>
      <c r="V85" s="446"/>
    </row>
    <row r="86" spans="2:22" ht="42.75" x14ac:dyDescent="0.25">
      <c r="B86" s="442" t="str">
        <f>'3 priedo 1'!B87</f>
        <v>2.1.</v>
      </c>
      <c r="C86" s="443"/>
      <c r="D86" s="444" t="str">
        <f>'3 priedo 1'!D87</f>
        <v>Tikslas: Padidinti teritorinę sanglauą ir gerinti aplinkos būklę</v>
      </c>
      <c r="E86" s="445"/>
      <c r="F86" s="445"/>
      <c r="G86" s="445"/>
      <c r="H86" s="445"/>
      <c r="I86" s="445"/>
      <c r="J86" s="445"/>
      <c r="K86" s="445"/>
      <c r="L86" s="446"/>
      <c r="M86" s="446"/>
      <c r="N86" s="446"/>
      <c r="O86" s="446"/>
      <c r="P86" s="446"/>
      <c r="Q86" s="446"/>
      <c r="R86" s="445"/>
      <c r="S86" s="445"/>
      <c r="T86" s="446"/>
      <c r="U86" s="446"/>
      <c r="V86" s="446"/>
    </row>
    <row r="87" spans="2:22" ht="85.5" x14ac:dyDescent="0.25">
      <c r="B87" s="442" t="str">
        <f>'3 priedo 1'!B88</f>
        <v>2.1.1.</v>
      </c>
      <c r="C87" s="443"/>
      <c r="D87" s="444" t="str">
        <f>'3 priedo 1'!D88</f>
        <v>Uždavinys: Padidinti gyvenamųjų vietovių konkurencingumą, ekonomikos augimą ir gyvenamosios vietos patrauklumą</v>
      </c>
      <c r="E87" s="445"/>
      <c r="F87" s="445"/>
      <c r="G87" s="445"/>
      <c r="H87" s="445"/>
      <c r="I87" s="445"/>
      <c r="J87" s="445"/>
      <c r="K87" s="445"/>
      <c r="L87" s="446"/>
      <c r="M87" s="446"/>
      <c r="N87" s="446"/>
      <c r="O87" s="446"/>
      <c r="P87" s="446"/>
      <c r="Q87" s="446"/>
      <c r="R87" s="445"/>
      <c r="S87" s="445"/>
      <c r="T87" s="446"/>
      <c r="U87" s="446"/>
      <c r="V87" s="446"/>
    </row>
    <row r="88" spans="2:22" ht="71.25" x14ac:dyDescent="0.25">
      <c r="B88" s="426" t="str">
        <f>'3 priedo 1'!B89</f>
        <v>2.1.1.1.</v>
      </c>
      <c r="C88" s="422"/>
      <c r="D88" s="423" t="str">
        <f>'3 priedo 1'!D89</f>
        <v>Priemonė: Kompleksinis Panevėžio miesto dalių atnaujinimas ir plėtra</v>
      </c>
      <c r="E88" s="210"/>
      <c r="F88" s="210"/>
      <c r="G88" s="210"/>
      <c r="H88" s="210"/>
      <c r="I88" s="210"/>
      <c r="J88" s="210"/>
      <c r="K88" s="210"/>
      <c r="L88" s="211"/>
      <c r="M88" s="211"/>
      <c r="N88" s="211"/>
      <c r="O88" s="211"/>
      <c r="P88" s="211"/>
      <c r="Q88" s="211"/>
      <c r="R88" s="210"/>
      <c r="S88" s="210"/>
      <c r="T88" s="211"/>
      <c r="U88" s="211"/>
      <c r="V88" s="211"/>
    </row>
    <row r="89" spans="2:22" ht="75" x14ac:dyDescent="0.25">
      <c r="B89" s="41" t="str">
        <f>'3 priedo 1'!B90</f>
        <v>2.1.1.1.1</v>
      </c>
      <c r="C89" s="51" t="str">
        <f>'3 priedo 1'!C90</f>
        <v>R059904-342900-0060</v>
      </c>
      <c r="D89" s="225" t="str">
        <f>'3 priedo 1'!D90</f>
        <v>Panevėžio miesto autobusų stoties teritorijos konversija, pritaikant ją komercinei ir bendruomenių veiklai</v>
      </c>
      <c r="E89" s="407" t="s">
        <v>114</v>
      </c>
      <c r="F89" s="278" t="s">
        <v>1413</v>
      </c>
      <c r="G89" s="407"/>
      <c r="H89" s="407">
        <v>1</v>
      </c>
      <c r="I89" s="447"/>
      <c r="J89" s="424"/>
      <c r="K89" s="424"/>
      <c r="L89" s="225"/>
      <c r="M89" s="225"/>
      <c r="N89" s="225"/>
      <c r="O89" s="225"/>
      <c r="P89" s="225"/>
      <c r="Q89" s="225"/>
      <c r="R89" s="424"/>
      <c r="S89" s="424"/>
      <c r="T89" s="225"/>
      <c r="U89" s="225"/>
      <c r="V89" s="225"/>
    </row>
    <row r="90" spans="2:22" ht="60" x14ac:dyDescent="0.25">
      <c r="B90" s="41" t="str">
        <f>'3 priedo 1'!B91</f>
        <v>2.1.1.1.2</v>
      </c>
      <c r="C90" s="51" t="str">
        <f>'3 priedo 1'!C91</f>
        <v>R059904-292812-0061</v>
      </c>
      <c r="D90" s="225" t="str">
        <f>'3 priedo 1'!D91</f>
        <v>Panevėžio miesto autobusų stoties prieigų sutvarkymas</v>
      </c>
      <c r="E90" s="407" t="s">
        <v>115</v>
      </c>
      <c r="F90" s="278" t="s">
        <v>1080</v>
      </c>
      <c r="G90" s="407"/>
      <c r="H90" s="407">
        <v>10000</v>
      </c>
      <c r="I90" s="278"/>
      <c r="J90" s="424"/>
      <c r="K90" s="424"/>
      <c r="L90" s="225"/>
      <c r="M90" s="225"/>
      <c r="N90" s="225"/>
      <c r="O90" s="225"/>
      <c r="P90" s="225"/>
      <c r="Q90" s="225"/>
      <c r="R90" s="424"/>
      <c r="S90" s="424"/>
      <c r="T90" s="225"/>
      <c r="U90" s="225"/>
      <c r="V90" s="225"/>
    </row>
    <row r="91" spans="2:22" ht="60" x14ac:dyDescent="0.25">
      <c r="B91" s="41" t="str">
        <f>'3 priedo 1'!B92</f>
        <v>2.1.1.1.3</v>
      </c>
      <c r="C91" s="51" t="str">
        <f>'3 priedo 1'!C92</f>
        <v>R059904-292850-0062</v>
      </c>
      <c r="D91" s="225" t="str">
        <f>'3 priedo 1'!D92</f>
        <v>Jaunimo sodo sutvarkymas</v>
      </c>
      <c r="E91" s="407" t="s">
        <v>115</v>
      </c>
      <c r="F91" s="278" t="s">
        <v>1080</v>
      </c>
      <c r="G91" s="407">
        <v>51562.81</v>
      </c>
      <c r="H91" s="407"/>
      <c r="I91" s="278"/>
      <c r="J91" s="424"/>
      <c r="K91" s="424"/>
      <c r="L91" s="225"/>
      <c r="M91" s="225"/>
      <c r="N91" s="225"/>
      <c r="O91" s="225"/>
      <c r="P91" s="225"/>
      <c r="Q91" s="225"/>
      <c r="R91" s="424"/>
      <c r="S91" s="424"/>
      <c r="T91" s="225"/>
      <c r="U91" s="225"/>
      <c r="V91" s="225"/>
    </row>
    <row r="92" spans="2:22" ht="60" x14ac:dyDescent="0.25">
      <c r="B92" s="41" t="str">
        <f>'3 priedo 1'!B93</f>
        <v>2.1.1.1.4</v>
      </c>
      <c r="C92" s="51" t="str">
        <f>'3 priedo 1'!C93</f>
        <v>R059904-293012-0063</v>
      </c>
      <c r="D92" s="225" t="str">
        <f>'3 priedo 1'!D93</f>
        <v>Laisvės aikštės ir jos prieigų kompleksinis sutvarkymas</v>
      </c>
      <c r="E92" s="407" t="s">
        <v>115</v>
      </c>
      <c r="F92" s="278" t="s">
        <v>1080</v>
      </c>
      <c r="G92" s="407">
        <v>20769.810000000001</v>
      </c>
      <c r="H92" s="407"/>
      <c r="I92" s="278"/>
      <c r="J92" s="424"/>
      <c r="K92" s="424"/>
      <c r="L92" s="225"/>
      <c r="M92" s="225"/>
      <c r="N92" s="225"/>
      <c r="O92" s="225"/>
      <c r="P92" s="225"/>
      <c r="Q92" s="225"/>
      <c r="R92" s="424"/>
      <c r="S92" s="424"/>
      <c r="T92" s="225"/>
      <c r="U92" s="225"/>
      <c r="V92" s="225"/>
    </row>
    <row r="93" spans="2:22" ht="60" x14ac:dyDescent="0.25">
      <c r="B93" s="41" t="str">
        <f>'3 priedo 1'!B94</f>
        <v>2.1.1.1.5</v>
      </c>
      <c r="C93" s="51" t="str">
        <f>'3 priedo 1'!C94</f>
        <v>R059904-292819-0064</v>
      </c>
      <c r="D93" s="225" t="str">
        <f>'3 priedo 1'!D94</f>
        <v xml:space="preserve">Panevėžio Senvagės teritorijos kompleksinis sutvarkymas </v>
      </c>
      <c r="E93" s="407" t="s">
        <v>115</v>
      </c>
      <c r="F93" s="278" t="s">
        <v>1080</v>
      </c>
      <c r="G93" s="407">
        <v>90305</v>
      </c>
      <c r="H93" s="407"/>
      <c r="I93" s="278"/>
      <c r="J93" s="424"/>
      <c r="K93" s="424"/>
      <c r="L93" s="225"/>
      <c r="M93" s="225"/>
      <c r="N93" s="225"/>
      <c r="O93" s="225"/>
      <c r="P93" s="225"/>
      <c r="Q93" s="225"/>
      <c r="R93" s="424"/>
      <c r="S93" s="424"/>
      <c r="T93" s="225"/>
      <c r="U93" s="225"/>
      <c r="V93" s="225"/>
    </row>
    <row r="94" spans="2:22" ht="97.5" customHeight="1" x14ac:dyDescent="0.25">
      <c r="B94" s="41" t="str">
        <f>'3 priedo 1'!B95</f>
        <v>2.1.1.1.6</v>
      </c>
      <c r="C94" s="51" t="str">
        <f>'3 priedo 1'!C95</f>
        <v>R059904-281219-0065</v>
      </c>
      <c r="D94" s="225" t="str">
        <f>'3 priedo 1'!D95</f>
        <v>Teritorijos prie „Ekrano“ marių (prie J. Biliūno g.) konversija, pritaikant ją aktyviam poilsiui, užimtumui ir vietos verslo skatinimui.</v>
      </c>
      <c r="E94" s="407" t="s">
        <v>115</v>
      </c>
      <c r="F94" s="278" t="s">
        <v>1080</v>
      </c>
      <c r="G94" s="448">
        <v>156556</v>
      </c>
      <c r="H94" s="407"/>
      <c r="I94" s="278"/>
      <c r="J94" s="424"/>
      <c r="K94" s="424"/>
      <c r="L94" s="225"/>
      <c r="M94" s="225"/>
      <c r="N94" s="225"/>
      <c r="O94" s="225"/>
      <c r="P94" s="225"/>
      <c r="Q94" s="225"/>
      <c r="R94" s="424"/>
      <c r="S94" s="424"/>
      <c r="T94" s="225"/>
      <c r="U94" s="225"/>
      <c r="V94" s="225"/>
    </row>
    <row r="95" spans="2:22" ht="60" x14ac:dyDescent="0.25">
      <c r="B95" s="41" t="str">
        <f>'3 priedo 1'!B96</f>
        <v>2.1.1.1.7</v>
      </c>
      <c r="C95" s="51" t="str">
        <f>'3 priedo 1'!C96</f>
        <v>R059904-342812-0066</v>
      </c>
      <c r="D95" s="225" t="str">
        <f>'3 priedo 1'!D96</f>
        <v>Viešųjų erdvių prie Panevėžio bendruomenių rūmų sutvarkymas</v>
      </c>
      <c r="E95" s="407" t="s">
        <v>115</v>
      </c>
      <c r="F95" s="278" t="s">
        <v>1080</v>
      </c>
      <c r="G95" s="407">
        <v>32625</v>
      </c>
      <c r="H95" s="407"/>
      <c r="I95" s="278"/>
      <c r="J95" s="424"/>
      <c r="K95" s="424"/>
      <c r="L95" s="225"/>
      <c r="M95" s="225"/>
      <c r="N95" s="225"/>
      <c r="O95" s="225"/>
      <c r="P95" s="225"/>
      <c r="Q95" s="225"/>
      <c r="R95" s="424"/>
      <c r="S95" s="424"/>
      <c r="T95" s="225"/>
      <c r="U95" s="225"/>
      <c r="V95" s="225"/>
    </row>
    <row r="96" spans="2:22" ht="60" x14ac:dyDescent="0.25">
      <c r="B96" s="41" t="str">
        <f>'3 priedo 1'!B97</f>
        <v>2.1.1.1.8</v>
      </c>
      <c r="C96" s="51" t="str">
        <f>'3 priedo 1'!C97</f>
        <v>R059904-291200-0067</v>
      </c>
      <c r="D96" s="225" t="str">
        <f>'3 priedo 1'!D97</f>
        <v xml:space="preserve">Viešųjų erdvių prie Laisvės aikštės sutvarkymas </v>
      </c>
      <c r="E96" s="407" t="s">
        <v>115</v>
      </c>
      <c r="F96" s="278" t="s">
        <v>1080</v>
      </c>
      <c r="G96" s="407"/>
      <c r="H96" s="407">
        <v>5000</v>
      </c>
      <c r="I96" s="447"/>
      <c r="J96" s="424"/>
      <c r="K96" s="424"/>
      <c r="L96" s="225"/>
      <c r="M96" s="225"/>
      <c r="N96" s="225"/>
      <c r="O96" s="225"/>
      <c r="P96" s="225"/>
      <c r="Q96" s="225"/>
      <c r="R96" s="424"/>
      <c r="S96" s="424"/>
      <c r="T96" s="225"/>
      <c r="U96" s="225"/>
      <c r="V96" s="225"/>
    </row>
    <row r="97" spans="2:22" ht="60" x14ac:dyDescent="0.25">
      <c r="B97" s="41" t="str">
        <f>'3 priedo 1'!B98</f>
        <v>2.1.1.1.9</v>
      </c>
      <c r="C97" s="51" t="str">
        <f>'3 priedo 1'!C98</f>
        <v>R059904-293619-0068</v>
      </c>
      <c r="D97" s="225" t="str">
        <f>'3 priedo 1'!D98</f>
        <v>J. Janonio gatvės (nuo žiedo iki Savitiškio g.) prieigų sutvarkymas</v>
      </c>
      <c r="E97" s="407" t="s">
        <v>115</v>
      </c>
      <c r="F97" s="278" t="s">
        <v>1080</v>
      </c>
      <c r="G97" s="407">
        <v>140330.5</v>
      </c>
      <c r="H97" s="407"/>
      <c r="I97" s="278"/>
      <c r="J97" s="424"/>
      <c r="K97" s="424"/>
      <c r="L97" s="225"/>
      <c r="M97" s="225"/>
      <c r="N97" s="225"/>
      <c r="O97" s="225"/>
      <c r="P97" s="225"/>
      <c r="Q97" s="225"/>
      <c r="R97" s="424"/>
      <c r="S97" s="424"/>
      <c r="T97" s="225"/>
      <c r="U97" s="225"/>
      <c r="V97" s="225"/>
    </row>
    <row r="98" spans="2:22" ht="104.25" customHeight="1" x14ac:dyDescent="0.25">
      <c r="B98" s="41" t="str">
        <f>'3 priedo 1'!B99</f>
        <v>2.1.1.1.10</v>
      </c>
      <c r="C98" s="51" t="str">
        <f>'3 priedo 1'!C99</f>
        <v>R059904-282919-0069</v>
      </c>
      <c r="D98" s="225" t="str">
        <f>'3 priedo 1'!D99</f>
        <v>Kultūros ir poilsio parko modernizavimas, gerinant miesto gamtinę aplinką ir gyvenimo kokybę, skatinant lankytojų srautus, aktyvų laisvalaikį</v>
      </c>
      <c r="E98" s="407" t="s">
        <v>115</v>
      </c>
      <c r="F98" s="278" t="s">
        <v>1080</v>
      </c>
      <c r="G98" s="407">
        <v>393650</v>
      </c>
      <c r="H98" s="407"/>
      <c r="I98" s="278"/>
      <c r="J98" s="424"/>
      <c r="K98" s="424"/>
      <c r="L98" s="225"/>
      <c r="M98" s="225"/>
      <c r="N98" s="225"/>
      <c r="O98" s="225"/>
      <c r="P98" s="225"/>
      <c r="Q98" s="225"/>
      <c r="R98" s="424"/>
      <c r="S98" s="424"/>
      <c r="T98" s="225"/>
      <c r="U98" s="225"/>
      <c r="V98" s="225"/>
    </row>
    <row r="99" spans="2:22" ht="60" x14ac:dyDescent="0.25">
      <c r="B99" s="41" t="str">
        <f>'3 priedo 1'!B100</f>
        <v>2.1.1.1.11</v>
      </c>
      <c r="C99" s="51" t="str">
        <f>'3 priedo 1'!C100</f>
        <v>R059904-293019-0070</v>
      </c>
      <c r="D99" s="225" t="str">
        <f>'3 priedo 1'!D100</f>
        <v>Nepriklausomybės aikštės ir jos prieigų sutvarkymas</v>
      </c>
      <c r="E99" s="407" t="s">
        <v>115</v>
      </c>
      <c r="F99" s="278" t="s">
        <v>1080</v>
      </c>
      <c r="G99" s="407">
        <v>16800.88</v>
      </c>
      <c r="H99" s="407"/>
      <c r="I99" s="278"/>
      <c r="J99" s="424"/>
      <c r="K99" s="424"/>
      <c r="L99" s="225"/>
      <c r="M99" s="225"/>
      <c r="N99" s="225"/>
      <c r="O99" s="225"/>
      <c r="P99" s="225"/>
      <c r="Q99" s="225"/>
      <c r="R99" s="424"/>
      <c r="S99" s="424"/>
      <c r="T99" s="225"/>
      <c r="U99" s="225"/>
      <c r="V99" s="225"/>
    </row>
    <row r="100" spans="2:22" ht="68.25" customHeight="1" x14ac:dyDescent="0.25">
      <c r="B100" s="41" t="str">
        <f>'3 priedo 1'!B101</f>
        <v>2.1.1.1.12</v>
      </c>
      <c r="C100" s="51" t="str">
        <f>'3 priedo 1'!C101</f>
        <v>R059904-283019-0071</v>
      </c>
      <c r="D100" s="225" t="str">
        <f>'3 priedo 1'!D101</f>
        <v>Nevėžio upės ir pakrančių sutvarkymas (atkarpa nuo Stoties g. tilto iki Nemuno g. tilto)</v>
      </c>
      <c r="E100" s="407" t="s">
        <v>115</v>
      </c>
      <c r="F100" s="278" t="s">
        <v>1080</v>
      </c>
      <c r="G100" s="407">
        <v>49800.13</v>
      </c>
      <c r="H100" s="407"/>
      <c r="I100" s="278"/>
      <c r="J100" s="424"/>
      <c r="K100" s="424"/>
      <c r="L100" s="225"/>
      <c r="M100" s="225"/>
      <c r="N100" s="225"/>
      <c r="O100" s="225"/>
      <c r="P100" s="225"/>
      <c r="Q100" s="225"/>
      <c r="R100" s="424"/>
      <c r="S100" s="424"/>
      <c r="T100" s="225"/>
      <c r="U100" s="225"/>
      <c r="V100" s="225"/>
    </row>
    <row r="101" spans="2:22" ht="60" x14ac:dyDescent="0.25">
      <c r="B101" s="41" t="str">
        <f>'3 priedo 1'!B102</f>
        <v>2.1.1.1.13</v>
      </c>
      <c r="C101" s="51" t="str">
        <f>'3 priedo 1'!C102</f>
        <v>R059904-282919-0072</v>
      </c>
      <c r="D101" s="225" t="str">
        <f>'3 priedo 1'!D102</f>
        <v>Skaistakalnio parko ir jo prieigų sutvarkymas</v>
      </c>
      <c r="E101" s="407" t="s">
        <v>115</v>
      </c>
      <c r="F101" s="278" t="s">
        <v>1080</v>
      </c>
      <c r="G101" s="407">
        <v>297392</v>
      </c>
      <c r="H101" s="407"/>
      <c r="I101" s="278"/>
      <c r="J101" s="424"/>
      <c r="K101" s="424"/>
      <c r="L101" s="225"/>
      <c r="M101" s="225"/>
      <c r="N101" s="225"/>
      <c r="O101" s="225"/>
      <c r="P101" s="225"/>
      <c r="Q101" s="225"/>
      <c r="R101" s="424"/>
      <c r="S101" s="424"/>
      <c r="T101" s="225"/>
      <c r="U101" s="225"/>
      <c r="V101" s="225"/>
    </row>
    <row r="102" spans="2:22" ht="105" customHeight="1" x14ac:dyDescent="0.25">
      <c r="B102" s="41" t="str">
        <f>'3 priedo 1'!B103</f>
        <v>2.1.1.1.14</v>
      </c>
      <c r="C102" s="51" t="str">
        <f>'3 priedo 1'!C103</f>
        <v>R059904-291900-0073</v>
      </c>
      <c r="D102" s="225" t="str">
        <f>'3 priedo 1'!D103</f>
        <v>Elektronikos gatvės prieigų sutvarkymas</v>
      </c>
      <c r="E102" s="216" t="s">
        <v>1414</v>
      </c>
      <c r="F102" s="278"/>
      <c r="G102" s="407"/>
      <c r="H102" s="407"/>
      <c r="I102" s="278"/>
      <c r="J102" s="424"/>
      <c r="K102" s="424"/>
      <c r="L102" s="225"/>
      <c r="M102" s="225"/>
      <c r="N102" s="225"/>
      <c r="O102" s="225"/>
      <c r="P102" s="225"/>
      <c r="Q102" s="225"/>
      <c r="R102" s="424"/>
      <c r="S102" s="424"/>
      <c r="T102" s="225"/>
      <c r="U102" s="225"/>
      <c r="V102" s="225"/>
    </row>
    <row r="103" spans="2:22" ht="105" x14ac:dyDescent="0.25">
      <c r="B103" s="41" t="str">
        <f>'3 priedo 1'!B104</f>
        <v>2.1.1.1.15</v>
      </c>
      <c r="C103" s="51" t="str">
        <f>'3 priedo 1'!C104</f>
        <v>R059907-361219-1073</v>
      </c>
      <c r="D103" s="225" t="str">
        <f>'3 priedo 1'!D104</f>
        <v>Susisiekimo su Panevėžio LEZ gerinimas, modernizuojant J. Janonio g.–Vakarinės g.–Pramonės g. sankryžą</v>
      </c>
      <c r="E103" s="216" t="s">
        <v>139</v>
      </c>
      <c r="F103" s="278" t="s">
        <v>1415</v>
      </c>
      <c r="G103" s="407">
        <v>20000000</v>
      </c>
      <c r="H103" s="407" t="s">
        <v>138</v>
      </c>
      <c r="I103" s="278" t="s">
        <v>1416</v>
      </c>
      <c r="J103" s="233">
        <v>700</v>
      </c>
      <c r="K103" s="424"/>
      <c r="L103" s="225"/>
      <c r="M103" s="225"/>
      <c r="N103" s="225"/>
      <c r="O103" s="225"/>
      <c r="P103" s="225"/>
      <c r="Q103" s="225"/>
      <c r="R103" s="424"/>
      <c r="S103" s="424"/>
      <c r="T103" s="225"/>
      <c r="U103" s="225"/>
      <c r="V103" s="225"/>
    </row>
    <row r="104" spans="2:22" ht="57" x14ac:dyDescent="0.25">
      <c r="B104" s="426" t="str">
        <f>'3 priedo 1'!B105</f>
        <v>2.1.1.2.</v>
      </c>
      <c r="C104" s="422"/>
      <c r="D104" s="423" t="str">
        <f>'3 priedo 1'!D105</f>
        <v>Priemonė: Biržų, Kupiškio, Pasvalio ir Rokiškio miestų kompleksinė plėtra</v>
      </c>
      <c r="E104" s="210"/>
      <c r="F104" s="210"/>
      <c r="G104" s="210"/>
      <c r="H104" s="210"/>
      <c r="I104" s="210"/>
      <c r="J104" s="210"/>
      <c r="K104" s="210"/>
      <c r="L104" s="211"/>
      <c r="M104" s="211"/>
      <c r="N104" s="211"/>
      <c r="O104" s="211"/>
      <c r="P104" s="211"/>
      <c r="Q104" s="211"/>
      <c r="R104" s="210"/>
      <c r="S104" s="210"/>
      <c r="T104" s="211"/>
      <c r="U104" s="211"/>
      <c r="V104" s="211"/>
    </row>
    <row r="105" spans="2:22" ht="45" x14ac:dyDescent="0.25">
      <c r="B105" s="41" t="str">
        <f>'3 priedo 1'!B106</f>
        <v>2.1.1.2.1</v>
      </c>
      <c r="C105" s="51" t="str">
        <f>'3 priedo 1'!C106</f>
        <v>R059905-292800-0074</v>
      </c>
      <c r="D105" s="225" t="str">
        <f>'3 priedo 1'!D106</f>
        <v>Projektas išbrauktas RPT 2020 vasario 28 d. sprendimu Nr. 51/4S-7</v>
      </c>
      <c r="E105" s="407"/>
      <c r="F105" s="278"/>
      <c r="G105" s="407"/>
      <c r="H105" s="407"/>
      <c r="I105" s="407"/>
      <c r="J105" s="407"/>
      <c r="K105" s="407"/>
      <c r="L105" s="407"/>
      <c r="M105" s="225"/>
      <c r="N105" s="225"/>
      <c r="O105" s="225"/>
      <c r="P105" s="225"/>
      <c r="Q105" s="225"/>
      <c r="R105" s="424"/>
      <c r="S105" s="424"/>
      <c r="T105" s="225"/>
      <c r="U105" s="225"/>
      <c r="V105" s="225"/>
    </row>
    <row r="106" spans="2:22" ht="127.5" customHeight="1" x14ac:dyDescent="0.25">
      <c r="B106" s="41" t="str">
        <f>'3 priedo 1'!B107</f>
        <v>2.1.1.2.2</v>
      </c>
      <c r="C106" s="51" t="str">
        <f>'3 priedo 1'!C107</f>
        <v>R059905-293000-0075</v>
      </c>
      <c r="D106" s="225" t="str">
        <f>'3 priedo 1'!D107</f>
        <v>Viešųjų erdvių Biržų m., regioninio parko teritorijoje, modernizavimas ir pritaikymas bendruomenės veiklai,  laisvalaikio užimtumui ir poilsiui</v>
      </c>
      <c r="E106" s="407" t="s">
        <v>115</v>
      </c>
      <c r="F106" s="278" t="s">
        <v>1080</v>
      </c>
      <c r="G106" s="407">
        <v>13500</v>
      </c>
      <c r="H106" s="407"/>
      <c r="I106" s="407"/>
      <c r="J106" s="407"/>
      <c r="K106" s="407"/>
      <c r="L106" s="407"/>
      <c r="M106" s="225"/>
      <c r="N106" s="225"/>
      <c r="O106" s="225"/>
      <c r="P106" s="225"/>
      <c r="Q106" s="225"/>
      <c r="R106" s="424"/>
      <c r="S106" s="424"/>
      <c r="T106" s="225"/>
      <c r="U106" s="225"/>
      <c r="V106" s="225"/>
    </row>
    <row r="107" spans="2:22" ht="90" customHeight="1" x14ac:dyDescent="0.25">
      <c r="B107" s="41" t="str">
        <f>'3 priedo 1'!B108</f>
        <v>2.1.1.2.3</v>
      </c>
      <c r="C107" s="51" t="str">
        <f>'3 priedo 1'!C108</f>
        <v>R059905-300000-0076</v>
      </c>
      <c r="D107" s="225" t="str">
        <f>'3 priedo 1'!D108</f>
        <v>Gyvenamosios aplinkos gerinimas gyvenamuosiuose daugiabučių namų rajonuose Biržų m.</v>
      </c>
      <c r="E107" s="407" t="s">
        <v>115</v>
      </c>
      <c r="F107" s="278" t="s">
        <v>1080</v>
      </c>
      <c r="G107" s="278">
        <v>5000</v>
      </c>
      <c r="H107" s="407"/>
      <c r="I107" s="407"/>
      <c r="J107" s="407"/>
      <c r="K107" s="407"/>
      <c r="L107" s="407"/>
      <c r="M107" s="225"/>
      <c r="N107" s="225"/>
      <c r="O107" s="225"/>
      <c r="P107" s="225"/>
      <c r="Q107" s="225"/>
      <c r="R107" s="424"/>
      <c r="S107" s="424"/>
      <c r="T107" s="225"/>
      <c r="U107" s="225"/>
      <c r="V107" s="225"/>
    </row>
    <row r="108" spans="2:22" ht="45" x14ac:dyDescent="0.25">
      <c r="B108" s="41" t="str">
        <f>'3 priedo 1'!B109</f>
        <v>2.1.1.2.4</v>
      </c>
      <c r="C108" s="51" t="str">
        <f>'3 priedo 1'!C109</f>
        <v>R059905-292800-0077</v>
      </c>
      <c r="D108" s="225" t="str">
        <f>'3 priedo 1'!D109</f>
        <v>Projektas išbrauktas RPT 2020 vasario 28 d. sprendimu Nr. 51/4S-7</v>
      </c>
      <c r="E108" s="407"/>
      <c r="F108" s="278"/>
      <c r="G108" s="407"/>
      <c r="H108" s="407"/>
      <c r="I108" s="407"/>
      <c r="J108" s="407"/>
      <c r="K108" s="407"/>
      <c r="L108" s="407"/>
      <c r="M108" s="225"/>
      <c r="N108" s="225"/>
      <c r="O108" s="225"/>
      <c r="P108" s="225"/>
      <c r="Q108" s="225"/>
      <c r="R108" s="424"/>
      <c r="S108" s="424"/>
      <c r="T108" s="225"/>
      <c r="U108" s="225"/>
      <c r="V108" s="225"/>
    </row>
    <row r="109" spans="2:22" ht="45" x14ac:dyDescent="0.25">
      <c r="B109" s="41" t="str">
        <f>'3 priedo 1'!B110</f>
        <v>2.1.1.2.5</v>
      </c>
      <c r="C109" s="51" t="str">
        <f>'3 priedo 1'!C110</f>
        <v>R059905-000000-0078</v>
      </c>
      <c r="D109" s="225" t="str">
        <f>'3 priedo 1'!D110</f>
        <v xml:space="preserve">Projektas RPT 2018-10-26 sprendimu Nr. 51/4S-26 išbrauktas </v>
      </c>
      <c r="E109" s="449"/>
      <c r="F109" s="447"/>
      <c r="G109" s="449"/>
      <c r="H109" s="449"/>
      <c r="I109" s="449"/>
      <c r="J109" s="449"/>
      <c r="K109" s="449"/>
      <c r="L109" s="449"/>
      <c r="M109" s="225"/>
      <c r="N109" s="225"/>
      <c r="O109" s="225"/>
      <c r="P109" s="225"/>
      <c r="Q109" s="225"/>
      <c r="R109" s="424"/>
      <c r="S109" s="424"/>
      <c r="T109" s="225"/>
      <c r="U109" s="225"/>
      <c r="V109" s="225"/>
    </row>
    <row r="110" spans="2:22" ht="90" x14ac:dyDescent="0.25">
      <c r="B110" s="41" t="str">
        <f>'3 priedo 1'!B111</f>
        <v>2.1.1.2.6</v>
      </c>
      <c r="C110" s="51" t="str">
        <f>'3 priedo 1'!C111</f>
        <v>R059905-311240-0079</v>
      </c>
      <c r="D110" s="225" t="str">
        <f>'3 priedo 1'!D111</f>
        <v xml:space="preserve">Gamybinės teritorijos, esančios Krantinės g., Kupiškio mieste, konversija, prielaidų privačioms investicijoms sudarymas </v>
      </c>
      <c r="E110" s="407" t="s">
        <v>115</v>
      </c>
      <c r="F110" s="278" t="s">
        <v>1098</v>
      </c>
      <c r="G110" s="407">
        <v>643</v>
      </c>
      <c r="H110" s="407"/>
      <c r="I110" s="407"/>
      <c r="J110" s="407"/>
      <c r="K110" s="407"/>
      <c r="L110" s="407"/>
      <c r="M110" s="225"/>
      <c r="N110" s="225"/>
      <c r="O110" s="225"/>
      <c r="P110" s="225"/>
      <c r="Q110" s="225"/>
      <c r="R110" s="424"/>
      <c r="S110" s="424"/>
      <c r="T110" s="225"/>
      <c r="U110" s="225"/>
      <c r="V110" s="225"/>
    </row>
    <row r="111" spans="2:22" ht="75" x14ac:dyDescent="0.25">
      <c r="B111" s="41" t="str">
        <f>'3 priedo 1'!B112</f>
        <v>2.1.1.2.7</v>
      </c>
      <c r="C111" s="51" t="str">
        <f>'3 priedo 1'!C112</f>
        <v>R059905-290950-0080</v>
      </c>
      <c r="D111" s="225" t="str">
        <f>'3 priedo 1'!D112</f>
        <v>Autobusų stoties pastato ir viešųjų erdvių Gedimino g. 96, Kupiškio mieste, modernizavimas</v>
      </c>
      <c r="E111" s="450" t="s">
        <v>115</v>
      </c>
      <c r="F111" s="451" t="s">
        <v>1098</v>
      </c>
      <c r="G111" s="450">
        <v>7486.97</v>
      </c>
      <c r="H111" s="450" t="s">
        <v>114</v>
      </c>
      <c r="I111" s="451" t="s">
        <v>1100</v>
      </c>
      <c r="J111" s="450">
        <v>595.14</v>
      </c>
      <c r="K111" s="407"/>
      <c r="L111" s="407"/>
      <c r="M111" s="225"/>
      <c r="N111" s="225"/>
      <c r="O111" s="225"/>
      <c r="P111" s="225"/>
      <c r="Q111" s="225"/>
      <c r="R111" s="424"/>
      <c r="S111" s="424"/>
      <c r="T111" s="225"/>
      <c r="U111" s="225"/>
      <c r="V111" s="225"/>
    </row>
    <row r="112" spans="2:22" ht="75" x14ac:dyDescent="0.25">
      <c r="B112" s="41" t="str">
        <f>'3 priedo 1'!B113</f>
        <v>2.1.1.2.8</v>
      </c>
      <c r="C112" s="51" t="str">
        <f>'3 priedo 1'!C113</f>
        <v>R059905-291250-0081</v>
      </c>
      <c r="D112" s="225" t="str">
        <f>'3 priedo 1'!D113</f>
        <v xml:space="preserve">Centrinės Kupiškio miesto dalies viešųjų erdvių modernizavimas ir pritaikymas bendruomenės veikloms </v>
      </c>
      <c r="E112" s="407" t="s">
        <v>115</v>
      </c>
      <c r="F112" s="278" t="s">
        <v>1080</v>
      </c>
      <c r="G112" s="407">
        <v>14141.2</v>
      </c>
      <c r="H112" s="407"/>
      <c r="I112" s="407"/>
      <c r="J112" s="407"/>
      <c r="K112" s="407"/>
      <c r="L112" s="407"/>
      <c r="M112" s="225"/>
      <c r="N112" s="225"/>
      <c r="O112" s="225"/>
      <c r="P112" s="225"/>
      <c r="Q112" s="225"/>
      <c r="R112" s="424"/>
      <c r="S112" s="424"/>
      <c r="T112" s="225"/>
      <c r="U112" s="225"/>
      <c r="V112" s="225"/>
    </row>
    <row r="113" spans="2:22" ht="60" x14ac:dyDescent="0.25">
      <c r="B113" s="41" t="str">
        <f>'3 priedo 1'!B114</f>
        <v>2.1.1.2.9</v>
      </c>
      <c r="C113" s="51" t="str">
        <f>'3 priedo 1'!C114</f>
        <v>R059905-281232-0082</v>
      </c>
      <c r="D113" s="225" t="str">
        <f>'3 priedo 1'!D114</f>
        <v xml:space="preserve">Kupiškio miesto viešųjų erdvių sutvarkymas ir pritaikymas poilsiui, sveikatinimui, užimtumui </v>
      </c>
      <c r="E113" s="407" t="s">
        <v>115</v>
      </c>
      <c r="F113" s="278" t="s">
        <v>1080</v>
      </c>
      <c r="G113" s="407">
        <v>8932</v>
      </c>
      <c r="H113" s="407"/>
      <c r="I113" s="407"/>
      <c r="J113" s="407"/>
      <c r="K113" s="407"/>
      <c r="L113" s="407"/>
      <c r="M113" s="225"/>
      <c r="N113" s="225"/>
      <c r="O113" s="225"/>
      <c r="P113" s="225"/>
      <c r="Q113" s="225"/>
      <c r="R113" s="424"/>
      <c r="S113" s="424"/>
      <c r="T113" s="225"/>
      <c r="U113" s="225"/>
      <c r="V113" s="225"/>
    </row>
    <row r="114" spans="2:22" ht="90" x14ac:dyDescent="0.25">
      <c r="B114" s="41" t="str">
        <f>'3 priedo 1'!B115</f>
        <v>2.1.1.2.10</v>
      </c>
      <c r="C114" s="51" t="str">
        <f>'3 priedo 1'!C115</f>
        <v>R059903-290000-0083</v>
      </c>
      <c r="D114" s="225" t="str">
        <f>'3 priedo 1'!D115</f>
        <v xml:space="preserve">Pasvalio miesto viešosios infrastruktūros plėtros II etapas </v>
      </c>
      <c r="E114" s="407" t="s">
        <v>115</v>
      </c>
      <c r="F114" s="278" t="s">
        <v>1104</v>
      </c>
      <c r="G114" s="407">
        <v>7131.17</v>
      </c>
      <c r="H114" s="407"/>
      <c r="I114" s="407"/>
      <c r="J114" s="407"/>
      <c r="K114" s="407"/>
      <c r="L114" s="407"/>
      <c r="M114" s="225"/>
      <c r="N114" s="225"/>
      <c r="O114" s="225"/>
      <c r="P114" s="225"/>
      <c r="Q114" s="225"/>
      <c r="R114" s="424"/>
      <c r="S114" s="424"/>
      <c r="T114" s="225"/>
      <c r="U114" s="225"/>
      <c r="V114" s="225"/>
    </row>
    <row r="115" spans="2:22" ht="165" x14ac:dyDescent="0.25">
      <c r="B115" s="41" t="str">
        <f>'3 priedo 1'!B116</f>
        <v>2.1.1.2.11</v>
      </c>
      <c r="C115" s="51" t="str">
        <f>'3 priedo 1'!C116</f>
        <v>R059903-300500-0084</v>
      </c>
      <c r="D115" s="225" t="str">
        <f>'3 priedo 1'!D116</f>
        <v>Urbanistinės teritorijos Rokiškio mieste tarp Respublikos-Aušros-Parko-Taikos-Vilties-P.Širvio-Jaunystės-Panevėžio-Perkūno-Kauno-J.Basanavičiaus-Ąžuolų-Tyzenhauzų-Pievų-Juodupės-Laisvės gatvių sutvarkymas ir plėtra, III etapas</v>
      </c>
      <c r="E115" s="407" t="s">
        <v>115</v>
      </c>
      <c r="F115" s="278" t="s">
        <v>1104</v>
      </c>
      <c r="G115" s="407">
        <v>4672</v>
      </c>
      <c r="H115" s="407"/>
      <c r="I115" s="407"/>
      <c r="J115" s="407"/>
      <c r="K115" s="407"/>
      <c r="L115" s="407"/>
      <c r="M115" s="225"/>
      <c r="N115" s="225"/>
      <c r="O115" s="225"/>
      <c r="P115" s="225"/>
      <c r="Q115" s="225"/>
      <c r="R115" s="424"/>
      <c r="S115" s="424"/>
      <c r="T115" s="225"/>
      <c r="U115" s="225"/>
      <c r="V115" s="225"/>
    </row>
    <row r="116" spans="2:22" ht="120" x14ac:dyDescent="0.25">
      <c r="B116" s="41" t="str">
        <f>'3 priedo 1'!B117</f>
        <v>2.1.1.2.12</v>
      </c>
      <c r="C116" s="51" t="str">
        <f>'3 priedo 1'!C117</f>
        <v>R059907-363100-1084</v>
      </c>
      <c r="D116" s="225" t="str">
        <f>'3 priedo 1'!D117</f>
        <v>Pastato Gedimino g. 53B, Kupiškyje, atnaujinimas ir pritaikymas verslui</v>
      </c>
      <c r="E116" s="407" t="s">
        <v>139</v>
      </c>
      <c r="F116" s="278" t="s">
        <v>1417</v>
      </c>
      <c r="G116" s="448">
        <v>230000</v>
      </c>
      <c r="H116" s="407" t="s">
        <v>138</v>
      </c>
      <c r="I116" s="278" t="s">
        <v>1094</v>
      </c>
      <c r="J116" s="407">
        <v>25</v>
      </c>
      <c r="K116" s="407" t="s">
        <v>114</v>
      </c>
      <c r="L116" s="278" t="s">
        <v>1107</v>
      </c>
      <c r="M116" s="225">
        <v>2200</v>
      </c>
      <c r="N116" s="225"/>
      <c r="O116" s="225"/>
      <c r="P116" s="225"/>
      <c r="Q116" s="225"/>
      <c r="R116" s="424"/>
      <c r="S116" s="424"/>
      <c r="T116" s="225"/>
      <c r="U116" s="225"/>
      <c r="V116" s="225"/>
    </row>
    <row r="117" spans="2:22" ht="105" x14ac:dyDescent="0.25">
      <c r="B117" s="41" t="str">
        <f>'3 priedo 1'!B118</f>
        <v>2.1.1.2.13</v>
      </c>
      <c r="C117" s="51" t="str">
        <f>'3 priedo 1'!C118</f>
        <v>R059905-363100-2084</v>
      </c>
      <c r="D117" s="225" t="str">
        <f>'3 priedo 1'!D118</f>
        <v>Biržų miesto viešųjų erdvių buvusioje estrados teritorijoje ir piliavietės teritorijoje su prieigomis modernizavimas, kuriant papildomus ir stiprinant esamus traukos centrus</v>
      </c>
      <c r="E117" s="407" t="s">
        <v>115</v>
      </c>
      <c r="F117" s="278" t="s">
        <v>1104</v>
      </c>
      <c r="G117" s="407">
        <v>67440</v>
      </c>
      <c r="H117" s="407"/>
      <c r="I117" s="278"/>
      <c r="J117" s="407"/>
      <c r="K117" s="407"/>
      <c r="L117" s="278"/>
      <c r="M117" s="225"/>
      <c r="N117" s="225"/>
      <c r="O117" s="225"/>
      <c r="P117" s="225"/>
      <c r="Q117" s="225"/>
      <c r="R117" s="424"/>
      <c r="S117" s="424"/>
      <c r="T117" s="225"/>
      <c r="U117" s="225"/>
      <c r="V117" s="225"/>
    </row>
    <row r="118" spans="2:22" ht="105" x14ac:dyDescent="0.25">
      <c r="B118" s="41" t="str">
        <f>'3 priedo 1'!B119</f>
        <v>2.1.1.2.14</v>
      </c>
      <c r="C118" s="51" t="str">
        <f>'3 priedo 1'!C119</f>
        <v>R059907-362900-3084</v>
      </c>
      <c r="D118" s="225" t="str">
        <f>'3 priedo 1'!D119</f>
        <v>Naujo sklypo Biržų m. Plento g. 2C įrengimas, sukuriant palankią infrastruktūrą privačioms investicijoms</v>
      </c>
      <c r="E118" s="407" t="s">
        <v>139</v>
      </c>
      <c r="F118" s="278" t="s">
        <v>1415</v>
      </c>
      <c r="G118" s="407">
        <v>200000</v>
      </c>
      <c r="H118" s="407" t="s">
        <v>138</v>
      </c>
      <c r="I118" s="278" t="s">
        <v>1416</v>
      </c>
      <c r="J118" s="407">
        <v>18</v>
      </c>
      <c r="K118" s="407" t="s">
        <v>1418</v>
      </c>
      <c r="L118" s="278" t="s">
        <v>1419</v>
      </c>
      <c r="M118" s="225">
        <v>21245</v>
      </c>
      <c r="N118" s="225"/>
      <c r="O118" s="225"/>
      <c r="P118" s="225"/>
      <c r="Q118" s="225"/>
      <c r="R118" s="424"/>
      <c r="S118" s="424"/>
      <c r="T118" s="225"/>
      <c r="U118" s="225"/>
      <c r="V118" s="225"/>
    </row>
    <row r="119" spans="2:22" ht="57" x14ac:dyDescent="0.25">
      <c r="B119" s="426" t="str">
        <f>'3 priedo 1'!B120</f>
        <v>2.1.1.3.</v>
      </c>
      <c r="C119" s="422"/>
      <c r="D119" s="423" t="str">
        <f>'3 priedo 1'!D120</f>
        <v>Priemonė: Vietinių kelių techninių parametrų ir eismo saugos gerinimas</v>
      </c>
      <c r="E119" s="210"/>
      <c r="F119" s="210"/>
      <c r="G119" s="210"/>
      <c r="H119" s="210"/>
      <c r="I119" s="210"/>
      <c r="J119" s="210"/>
      <c r="K119" s="210"/>
      <c r="L119" s="211"/>
      <c r="M119" s="211"/>
      <c r="N119" s="211"/>
      <c r="O119" s="211"/>
      <c r="P119" s="211"/>
      <c r="Q119" s="211"/>
      <c r="R119" s="210"/>
      <c r="S119" s="210"/>
      <c r="T119" s="211"/>
      <c r="U119" s="211"/>
      <c r="V119" s="211"/>
    </row>
    <row r="120" spans="2:22" ht="75" x14ac:dyDescent="0.25">
      <c r="B120" s="41" t="str">
        <f>'3 priedo 1'!B121</f>
        <v>2.1.1.3.1</v>
      </c>
      <c r="C120" s="51" t="str">
        <f>'3 priedo 1'!C121</f>
        <v>R055511-120800-0085</v>
      </c>
      <c r="D120" s="225" t="str">
        <f>'3 priedo 1'!D121</f>
        <v xml:space="preserve">Biržų miesto D.Poškos–J.Šimkaus–P.Jakubėno ir Žvejų - Ežero gatvių rekonstravimas </v>
      </c>
      <c r="E120" s="407" t="s">
        <v>140</v>
      </c>
      <c r="F120" s="278" t="s">
        <v>1109</v>
      </c>
      <c r="G120" s="233">
        <v>1.3</v>
      </c>
      <c r="H120" s="407" t="s">
        <v>141</v>
      </c>
      <c r="I120" s="278" t="s">
        <v>1110</v>
      </c>
      <c r="J120" s="407">
        <v>11</v>
      </c>
      <c r="K120" s="407"/>
      <c r="L120" s="278"/>
      <c r="M120" s="225"/>
      <c r="N120" s="225"/>
      <c r="O120" s="225"/>
      <c r="P120" s="225"/>
      <c r="Q120" s="225"/>
      <c r="R120" s="424"/>
      <c r="S120" s="424"/>
      <c r="T120" s="225"/>
      <c r="U120" s="225"/>
      <c r="V120" s="225"/>
    </row>
    <row r="121" spans="2:22" ht="89.25" customHeight="1" x14ac:dyDescent="0.25">
      <c r="B121" s="41" t="str">
        <f>'3 priedo 1'!B122</f>
        <v>2.1.1.3.2</v>
      </c>
      <c r="C121" s="51" t="str">
        <f>'3 priedo 1'!C122</f>
        <v>R055511-120000-0086</v>
      </c>
      <c r="D121" s="225" t="str">
        <f>'3 priedo 1'!D122</f>
        <v>Transporto infrastruktūros modernizavimas Kupiškio mieste, S. Dariaus ir S. Girėno g., Topolių g. ir Račiupėnų g.</v>
      </c>
      <c r="E121" s="407" t="s">
        <v>140</v>
      </c>
      <c r="F121" s="278" t="s">
        <v>1109</v>
      </c>
      <c r="G121" s="407">
        <v>2.0369999999999999</v>
      </c>
      <c r="H121" s="407" t="s">
        <v>1112</v>
      </c>
      <c r="I121" s="278" t="s">
        <v>1113</v>
      </c>
      <c r="J121" s="407">
        <v>3</v>
      </c>
      <c r="K121" s="407"/>
      <c r="L121" s="407"/>
      <c r="M121" s="225"/>
      <c r="N121" s="225"/>
      <c r="O121" s="225"/>
      <c r="P121" s="225"/>
      <c r="Q121" s="225"/>
      <c r="R121" s="424"/>
      <c r="S121" s="424"/>
      <c r="T121" s="225"/>
      <c r="U121" s="225"/>
      <c r="V121" s="225"/>
    </row>
    <row r="122" spans="2:22" ht="75" x14ac:dyDescent="0.25">
      <c r="B122" s="41" t="str">
        <f>'3 priedo 1'!B123</f>
        <v>2.1.1.3.3</v>
      </c>
      <c r="C122" s="51" t="str">
        <f>'3 priedo 1'!C123</f>
        <v>R055511-120000-0087</v>
      </c>
      <c r="D122" s="225" t="str">
        <f>'3 priedo 1'!D123</f>
        <v>Pasvalio miesto Biržų gatvės rekonstravimas I etapas</v>
      </c>
      <c r="E122" s="407" t="s">
        <v>140</v>
      </c>
      <c r="F122" s="278" t="s">
        <v>1115</v>
      </c>
      <c r="G122" s="407">
        <v>2.0299999999999998</v>
      </c>
      <c r="H122" s="407" t="s">
        <v>1112</v>
      </c>
      <c r="I122" s="278" t="s">
        <v>1116</v>
      </c>
      <c r="J122" s="407">
        <v>6</v>
      </c>
      <c r="K122" s="407"/>
      <c r="L122" s="407"/>
      <c r="M122" s="225"/>
      <c r="N122" s="225"/>
      <c r="O122" s="225"/>
      <c r="P122" s="225"/>
      <c r="Q122" s="225"/>
      <c r="R122" s="424"/>
      <c r="S122" s="424"/>
      <c r="T122" s="225"/>
      <c r="U122" s="225"/>
      <c r="V122" s="225"/>
    </row>
    <row r="123" spans="2:22" ht="75" x14ac:dyDescent="0.25">
      <c r="B123" s="41" t="str">
        <f>'3 priedo 1'!B124</f>
        <v>2.1.1.3.4</v>
      </c>
      <c r="C123" s="51" t="str">
        <f>'3 priedo 1'!C124</f>
        <v>R055511-120800-0088</v>
      </c>
      <c r="D123" s="225" t="str">
        <f>'3 priedo 1'!D124</f>
        <v xml:space="preserve">Rokiškio miesto Kauno ir Perkūno gatvių dalių rekonstravimas   </v>
      </c>
      <c r="E123" s="407" t="s">
        <v>140</v>
      </c>
      <c r="F123" s="278" t="s">
        <v>1115</v>
      </c>
      <c r="G123" s="407">
        <v>0.93</v>
      </c>
      <c r="H123" s="407" t="s">
        <v>1112</v>
      </c>
      <c r="I123" s="278" t="s">
        <v>1116</v>
      </c>
      <c r="J123" s="407">
        <v>4</v>
      </c>
      <c r="K123" s="407"/>
      <c r="L123" s="407"/>
      <c r="M123" s="225"/>
      <c r="N123" s="225"/>
      <c r="O123" s="225"/>
      <c r="P123" s="225"/>
      <c r="Q123" s="225"/>
      <c r="R123" s="424"/>
      <c r="S123" s="424"/>
      <c r="T123" s="225"/>
      <c r="U123" s="225"/>
      <c r="V123" s="225"/>
    </row>
    <row r="124" spans="2:22" ht="75" x14ac:dyDescent="0.25">
      <c r="B124" s="41" t="str">
        <f>'3 priedo 1'!B125</f>
        <v>2.1.1.3.5</v>
      </c>
      <c r="C124" s="51" t="str">
        <f>'3 priedo 1'!C125</f>
        <v>R055511-120800-0089</v>
      </c>
      <c r="D124" s="225" t="str">
        <f>'3 priedo 1'!D125</f>
        <v xml:space="preserve">Rokiškio miesto Aušros g. (nuo sankirtos su J. Gruodžio g. iki sankirtos su Kauno g.) rekonstravimas </v>
      </c>
      <c r="E124" s="407" t="s">
        <v>140</v>
      </c>
      <c r="F124" s="278" t="s">
        <v>1119</v>
      </c>
      <c r="G124" s="407">
        <v>0.36</v>
      </c>
      <c r="H124" s="407"/>
      <c r="I124" s="407"/>
      <c r="J124" s="407"/>
      <c r="K124" s="407"/>
      <c r="L124" s="407"/>
      <c r="M124" s="225"/>
      <c r="N124" s="225"/>
      <c r="O124" s="225"/>
      <c r="P124" s="225"/>
      <c r="Q124" s="225"/>
      <c r="R124" s="424"/>
      <c r="S124" s="424"/>
      <c r="T124" s="225"/>
      <c r="U124" s="225"/>
      <c r="V124" s="225"/>
    </row>
    <row r="125" spans="2:22" ht="75" x14ac:dyDescent="0.25">
      <c r="B125" s="41" t="str">
        <f>'3 priedo 1'!B126</f>
        <v>2.1.1.3.6</v>
      </c>
      <c r="C125" s="51" t="str">
        <f>'3 priedo 1'!C126</f>
        <v>R055511-120000-0090</v>
      </c>
      <c r="D125" s="225" t="str">
        <f>'3 priedo 1'!D126</f>
        <v>Vietinių kelių techninių parametrų ir eismo saugos gerinimas Panevėžio rajone</v>
      </c>
      <c r="E125" s="407" t="s">
        <v>140</v>
      </c>
      <c r="F125" s="278" t="s">
        <v>1115</v>
      </c>
      <c r="G125" s="407">
        <v>5.01</v>
      </c>
      <c r="H125" s="407" t="s">
        <v>1112</v>
      </c>
      <c r="I125" s="278" t="s">
        <v>1116</v>
      </c>
      <c r="J125" s="407">
        <v>40</v>
      </c>
      <c r="K125" s="407"/>
      <c r="L125" s="407"/>
      <c r="M125" s="225"/>
      <c r="N125" s="225"/>
      <c r="O125" s="225"/>
      <c r="P125" s="225"/>
      <c r="Q125" s="225"/>
      <c r="R125" s="424"/>
      <c r="S125" s="424"/>
      <c r="T125" s="225"/>
      <c r="U125" s="225"/>
      <c r="V125" s="225"/>
    </row>
    <row r="126" spans="2:22" ht="75" x14ac:dyDescent="0.25">
      <c r="B126" s="41" t="str">
        <f>'3 priedo 1'!B127</f>
        <v>2.1.1.3.7</v>
      </c>
      <c r="C126" s="51" t="str">
        <f>'3 priedo 1'!C127</f>
        <v>R055511-125000-0091</v>
      </c>
      <c r="D126" s="225" t="str">
        <f>'3 priedo 1'!D127</f>
        <v>A. Jakšto gatvės rekonstrukcija</v>
      </c>
      <c r="E126" s="407" t="s">
        <v>140</v>
      </c>
      <c r="F126" s="278" t="s">
        <v>1115</v>
      </c>
      <c r="G126" s="407">
        <v>1.34</v>
      </c>
      <c r="H126" s="407" t="s">
        <v>1112</v>
      </c>
      <c r="I126" s="278" t="s">
        <v>1116</v>
      </c>
      <c r="J126" s="407">
        <v>1</v>
      </c>
      <c r="K126" s="407"/>
      <c r="L126" s="407"/>
      <c r="M126" s="225"/>
      <c r="N126" s="225"/>
      <c r="O126" s="225"/>
      <c r="P126" s="225"/>
      <c r="Q126" s="225"/>
      <c r="R126" s="424"/>
      <c r="S126" s="424"/>
      <c r="T126" s="225"/>
      <c r="U126" s="225"/>
      <c r="V126" s="225"/>
    </row>
    <row r="127" spans="2:22" ht="42.75" x14ac:dyDescent="0.25">
      <c r="B127" s="426" t="str">
        <f>'3 priedo 1'!B128</f>
        <v>2.1.1.4.</v>
      </c>
      <c r="C127" s="422"/>
      <c r="D127" s="423" t="str">
        <f>'3 priedo 1'!D128</f>
        <v>Priemonė: Kultūros infrastruktūros modernizavimas</v>
      </c>
      <c r="E127" s="210"/>
      <c r="F127" s="210"/>
      <c r="G127" s="210"/>
      <c r="H127" s="210"/>
      <c r="I127" s="210"/>
      <c r="J127" s="210"/>
      <c r="K127" s="210"/>
      <c r="L127" s="211"/>
      <c r="M127" s="211"/>
      <c r="N127" s="211"/>
      <c r="O127" s="211"/>
      <c r="P127" s="211"/>
      <c r="Q127" s="211"/>
      <c r="R127" s="210"/>
      <c r="S127" s="210"/>
      <c r="T127" s="211"/>
      <c r="U127" s="211"/>
      <c r="V127" s="211"/>
    </row>
    <row r="128" spans="2:22" ht="75" x14ac:dyDescent="0.25">
      <c r="B128" s="41" t="str">
        <f>'3 priedo 1'!B129</f>
        <v>2.1.1.4.1</v>
      </c>
      <c r="C128" s="51" t="str">
        <f>'3 priedo 1'!C129</f>
        <v>R053305-330000-0092</v>
      </c>
      <c r="D128" s="225" t="str">
        <f>'3 priedo 1'!D129</f>
        <v>Nenaudojamo kitos paskirties pastato Biržuose, Rotušės g. 2A, pritaikymas kultūros reikmėms</v>
      </c>
      <c r="E128" s="278" t="s">
        <v>144</v>
      </c>
      <c r="F128" s="278" t="s">
        <v>1123</v>
      </c>
      <c r="G128" s="278">
        <v>1</v>
      </c>
      <c r="H128" s="407"/>
      <c r="I128" s="424"/>
      <c r="J128" s="424"/>
      <c r="K128" s="424"/>
      <c r="L128" s="225"/>
      <c r="M128" s="225"/>
      <c r="N128" s="225"/>
      <c r="O128" s="225"/>
      <c r="P128" s="225"/>
      <c r="Q128" s="225"/>
      <c r="R128" s="424"/>
      <c r="S128" s="424"/>
      <c r="T128" s="225"/>
      <c r="U128" s="225"/>
      <c r="V128" s="225"/>
    </row>
    <row r="129" spans="2:22" ht="60" x14ac:dyDescent="0.25">
      <c r="B129" s="41" t="str">
        <f>'3 priedo 1'!B130</f>
        <v>2.1.1.4.2</v>
      </c>
      <c r="C129" s="51" t="str">
        <f>'3 priedo 1'!C130</f>
        <v>R053304-332950-0093</v>
      </c>
      <c r="D129" s="225" t="str">
        <f>'3 priedo 1'!D130</f>
        <v>Juozo Miltinio dramos teatro įrangos atnaujinimas</v>
      </c>
      <c r="E129" s="407" t="s">
        <v>144</v>
      </c>
      <c r="F129" s="278" t="s">
        <v>1123</v>
      </c>
      <c r="G129" s="407">
        <v>1</v>
      </c>
      <c r="H129" s="407"/>
      <c r="I129" s="424"/>
      <c r="J129" s="424"/>
      <c r="K129" s="424"/>
      <c r="L129" s="225"/>
      <c r="M129" s="225"/>
      <c r="N129" s="225"/>
      <c r="O129" s="225"/>
      <c r="P129" s="225"/>
      <c r="Q129" s="225"/>
      <c r="R129" s="424"/>
      <c r="S129" s="424"/>
      <c r="T129" s="225"/>
      <c r="U129" s="225"/>
      <c r="V129" s="225"/>
    </row>
    <row r="130" spans="2:22" ht="105" x14ac:dyDescent="0.25">
      <c r="B130" s="41" t="str">
        <f>'3 priedo 1'!B131</f>
        <v>2.1.1.4.3</v>
      </c>
      <c r="C130" s="51" t="str">
        <f>'3 priedo 1'!C131</f>
        <v>R053304-335000-0094</v>
      </c>
      <c r="D130" s="225" t="str">
        <f>'3 priedo 1'!D131</f>
        <v>Panevėžio apskrities Gabrielės Petkevičaitės-Bitės viešosios bibliotekos pastato modernizavimas, Aukštaičių g.4, Panevėžys</v>
      </c>
      <c r="E130" s="407" t="s">
        <v>144</v>
      </c>
      <c r="F130" s="278" t="s">
        <v>1123</v>
      </c>
      <c r="G130" s="407">
        <v>1</v>
      </c>
      <c r="H130" s="407"/>
      <c r="I130" s="424"/>
      <c r="J130" s="424"/>
      <c r="K130" s="424"/>
      <c r="L130" s="225"/>
      <c r="M130" s="225"/>
      <c r="N130" s="225"/>
      <c r="O130" s="225"/>
      <c r="P130" s="225"/>
      <c r="Q130" s="225"/>
      <c r="R130" s="424"/>
      <c r="S130" s="424"/>
      <c r="T130" s="225"/>
      <c r="U130" s="225"/>
      <c r="V130" s="225"/>
    </row>
    <row r="131" spans="2:22" ht="75" x14ac:dyDescent="0.25">
      <c r="B131" s="41" t="str">
        <f>'3 priedo 1'!B132</f>
        <v>2.1.1.4.4</v>
      </c>
      <c r="C131" s="51" t="str">
        <f>'3 priedo 1'!C132</f>
        <v>R053305-334650-0095</v>
      </c>
      <c r="D131" s="225" t="str">
        <f>'3 priedo 1'!D132</f>
        <v>Moigių namų pastatų komplekso modernizavimas ir pritaikymas visuomenės poreikiams</v>
      </c>
      <c r="E131" s="407" t="s">
        <v>144</v>
      </c>
      <c r="F131" s="278" t="s">
        <v>1123</v>
      </c>
      <c r="G131" s="407">
        <v>2</v>
      </c>
      <c r="H131" s="407"/>
      <c r="I131" s="424"/>
      <c r="J131" s="424"/>
      <c r="K131" s="424"/>
      <c r="L131" s="225"/>
      <c r="M131" s="225"/>
      <c r="N131" s="225"/>
      <c r="O131" s="225"/>
      <c r="P131" s="225"/>
      <c r="Q131" s="225"/>
      <c r="R131" s="424"/>
      <c r="S131" s="424"/>
      <c r="T131" s="225"/>
      <c r="U131" s="225"/>
      <c r="V131" s="225"/>
    </row>
    <row r="132" spans="2:22" ht="60" x14ac:dyDescent="0.25">
      <c r="B132" s="41" t="str">
        <f>'3 priedo 1'!B133</f>
        <v>2.1.1.4.5</v>
      </c>
      <c r="C132" s="51" t="str">
        <f>'3 priedo 1'!C133</f>
        <v>R053305-330000-0096</v>
      </c>
      <c r="D132" s="225" t="str">
        <f>'3 priedo 1'!D133</f>
        <v>Pasvalio krašto muziejus – modernus kultūros populiarinimo, edukacijos ir relaksacijos centras</v>
      </c>
      <c r="E132" s="407" t="s">
        <v>144</v>
      </c>
      <c r="F132" s="278" t="s">
        <v>1123</v>
      </c>
      <c r="G132" s="407">
        <v>1</v>
      </c>
      <c r="H132" s="407"/>
      <c r="I132" s="424"/>
      <c r="J132" s="424"/>
      <c r="K132" s="424"/>
      <c r="L132" s="225"/>
      <c r="M132" s="225"/>
      <c r="N132" s="225"/>
      <c r="O132" s="225"/>
      <c r="P132" s="225"/>
      <c r="Q132" s="225"/>
      <c r="R132" s="424"/>
      <c r="S132" s="424"/>
      <c r="T132" s="225"/>
      <c r="U132" s="225"/>
      <c r="V132" s="225"/>
    </row>
    <row r="133" spans="2:22" ht="135" x14ac:dyDescent="0.25">
      <c r="B133" s="41" t="str">
        <f>'3 priedo 1'!B134</f>
        <v>2.1.1.4.6</v>
      </c>
      <c r="C133" s="51" t="str">
        <f>'3 priedo 1'!C134</f>
        <v>R053305-330000-0097</v>
      </c>
      <c r="D133" s="225" t="str">
        <f>'3 priedo 1'!D134</f>
        <v xml:space="preserve">Rokiškio rajono savivaldybės Juozo Keliuočio viešosios bibliotekos pastato Rokiškyje, Nepriklausomybės a. 16, ir kiemo rekonstravimas bei modernizavimas bei priestato statyba </v>
      </c>
      <c r="E133" s="278" t="s">
        <v>144</v>
      </c>
      <c r="F133" s="278" t="s">
        <v>1123</v>
      </c>
      <c r="G133" s="278">
        <v>1</v>
      </c>
      <c r="H133" s="278"/>
      <c r="I133" s="424"/>
      <c r="J133" s="424"/>
      <c r="K133" s="424"/>
      <c r="L133" s="225"/>
      <c r="M133" s="225"/>
      <c r="N133" s="225"/>
      <c r="O133" s="225"/>
      <c r="P133" s="225"/>
      <c r="Q133" s="225"/>
      <c r="R133" s="424"/>
      <c r="S133" s="424"/>
      <c r="T133" s="225"/>
      <c r="U133" s="225"/>
      <c r="V133" s="225"/>
    </row>
    <row r="134" spans="2:22" ht="42.75" x14ac:dyDescent="0.25">
      <c r="B134" s="426" t="str">
        <f>'3 priedo 1'!B135</f>
        <v>2.1.1.5.</v>
      </c>
      <c r="C134" s="422"/>
      <c r="D134" s="423" t="str">
        <f>'3 priedo 1'!D135</f>
        <v>Priemonė: Kultūros paveldo objektų aktualizavimas</v>
      </c>
      <c r="E134" s="210"/>
      <c r="F134" s="210"/>
      <c r="G134" s="210"/>
      <c r="H134" s="210"/>
      <c r="I134" s="210"/>
      <c r="J134" s="210"/>
      <c r="K134" s="210"/>
      <c r="L134" s="211"/>
      <c r="M134" s="211"/>
      <c r="N134" s="211"/>
      <c r="O134" s="211"/>
      <c r="P134" s="211"/>
      <c r="Q134" s="211"/>
      <c r="R134" s="210"/>
      <c r="S134" s="210"/>
      <c r="T134" s="211"/>
      <c r="U134" s="211"/>
      <c r="V134" s="211"/>
    </row>
    <row r="135" spans="2:22" ht="135" x14ac:dyDescent="0.25">
      <c r="B135" s="41" t="str">
        <f>'3 priedo 1'!B136</f>
        <v>2.1.1.5.1</v>
      </c>
      <c r="C135" s="51" t="str">
        <f>'3 priedo 1'!C136</f>
        <v>R053302-442950-0098</v>
      </c>
      <c r="D135" s="225" t="str">
        <f>'3 priedo 1'!D136</f>
        <v>Panevėžio miesto Dailės galerijos aktualizavimas</v>
      </c>
      <c r="E135" s="407" t="s">
        <v>146</v>
      </c>
      <c r="F135" s="278" t="s">
        <v>1130</v>
      </c>
      <c r="G135" s="407">
        <v>1</v>
      </c>
      <c r="H135" s="407" t="s">
        <v>147</v>
      </c>
      <c r="I135" s="278" t="s">
        <v>1131</v>
      </c>
      <c r="J135" s="407">
        <v>5268</v>
      </c>
      <c r="K135" s="407"/>
      <c r="L135" s="225"/>
      <c r="M135" s="225"/>
      <c r="N135" s="225"/>
      <c r="O135" s="225"/>
      <c r="P135" s="225"/>
      <c r="Q135" s="225"/>
      <c r="R135" s="424"/>
      <c r="S135" s="424"/>
      <c r="T135" s="225"/>
      <c r="U135" s="225"/>
      <c r="V135" s="225"/>
    </row>
    <row r="136" spans="2:22" ht="135" x14ac:dyDescent="0.25">
      <c r="B136" s="41" t="str">
        <f>'3 priedo 1'!B137</f>
        <v>2.1.1.5.2</v>
      </c>
      <c r="C136" s="51" t="str">
        <f>'3 priedo 1'!C137</f>
        <v>R053302-440000-0099</v>
      </c>
      <c r="D136" s="225" t="str">
        <f>'3 priedo 1'!D137</f>
        <v>Upytės dvaro svirno tvarkyba ir aktualizavimas“</v>
      </c>
      <c r="E136" s="407" t="s">
        <v>146</v>
      </c>
      <c r="F136" s="278" t="s">
        <v>1130</v>
      </c>
      <c r="G136" s="407">
        <v>1</v>
      </c>
      <c r="H136" s="407" t="s">
        <v>147</v>
      </c>
      <c r="I136" s="278" t="s">
        <v>1131</v>
      </c>
      <c r="J136" s="452">
        <v>3290</v>
      </c>
      <c r="K136" s="407"/>
      <c r="L136" s="225"/>
      <c r="M136" s="225"/>
      <c r="N136" s="225"/>
      <c r="O136" s="225"/>
      <c r="P136" s="225"/>
      <c r="Q136" s="225"/>
      <c r="R136" s="424"/>
      <c r="S136" s="424"/>
      <c r="T136" s="225"/>
      <c r="U136" s="225"/>
      <c r="V136" s="225"/>
    </row>
    <row r="137" spans="2:22" ht="135" x14ac:dyDescent="0.25">
      <c r="B137" s="41" t="str">
        <f>'3 priedo 1'!B138</f>
        <v>2.1.1.5.3</v>
      </c>
      <c r="C137" s="51" t="str">
        <f>'3 priedo 1'!C138</f>
        <v>R053302-440000-0100</v>
      </c>
      <c r="D137" s="225" t="str">
        <f>'3 priedo 1'!D138</f>
        <v>Palėvenės buvusio dominikonų vienuolyno ansamblio restauravimas ir pritaikymas šiuolaikinės visuomenės socialiniams ir ekonominiams poreikiams</v>
      </c>
      <c r="E137" s="407" t="s">
        <v>146</v>
      </c>
      <c r="F137" s="278" t="s">
        <v>1130</v>
      </c>
      <c r="G137" s="407">
        <v>1</v>
      </c>
      <c r="H137" s="407" t="s">
        <v>147</v>
      </c>
      <c r="I137" s="278" t="s">
        <v>1131</v>
      </c>
      <c r="J137" s="407">
        <v>1998</v>
      </c>
      <c r="K137" s="407"/>
      <c r="L137" s="225"/>
      <c r="M137" s="225"/>
      <c r="N137" s="225"/>
      <c r="O137" s="225"/>
      <c r="P137" s="225"/>
      <c r="Q137" s="225"/>
      <c r="R137" s="424"/>
      <c r="S137" s="424"/>
      <c r="T137" s="225"/>
      <c r="U137" s="225"/>
      <c r="V137" s="225"/>
    </row>
    <row r="138" spans="2:22" ht="85.5" x14ac:dyDescent="0.25">
      <c r="B138" s="426" t="str">
        <f>'3 priedo 1'!B139</f>
        <v>2.1.1.6.</v>
      </c>
      <c r="C138" s="422"/>
      <c r="D138" s="423" t="str">
        <f>'3 priedo 1'!D139</f>
        <v xml:space="preserve">Priemonė: Savivaldybes jungiančių turizmo trasų ir turizmo maršrutų informacinės infrastruktūros plėtra </v>
      </c>
      <c r="E138" s="210"/>
      <c r="F138" s="210"/>
      <c r="G138" s="210"/>
      <c r="H138" s="210"/>
      <c r="I138" s="210"/>
      <c r="J138" s="210"/>
      <c r="K138" s="210"/>
      <c r="L138" s="211"/>
      <c r="M138" s="211"/>
      <c r="N138" s="211"/>
      <c r="O138" s="211"/>
      <c r="P138" s="211"/>
      <c r="Q138" s="211"/>
      <c r="R138" s="210"/>
      <c r="S138" s="210"/>
      <c r="T138" s="211"/>
      <c r="U138" s="211"/>
      <c r="V138" s="211"/>
    </row>
    <row r="139" spans="2:22" ht="60" x14ac:dyDescent="0.25">
      <c r="B139" s="41" t="str">
        <f>'3 priedo 1'!B140</f>
        <v>2.1.1.6.1</v>
      </c>
      <c r="C139" s="51" t="str">
        <f>'3 priedo 1'!C140</f>
        <v>R058821-425000-0101</v>
      </c>
      <c r="D139" s="225" t="str">
        <f>'3 priedo 1'!D140</f>
        <v>Panevėžio miesto ir Panevėžio rajono turizmo  informacinės infrastruktūros plėtra</v>
      </c>
      <c r="E139" s="407" t="s">
        <v>149</v>
      </c>
      <c r="F139" s="453" t="s">
        <v>1135</v>
      </c>
      <c r="G139" s="454">
        <v>20</v>
      </c>
      <c r="H139" s="454"/>
      <c r="I139" s="424"/>
      <c r="J139" s="424"/>
      <c r="K139" s="424"/>
      <c r="L139" s="225"/>
      <c r="M139" s="225"/>
      <c r="N139" s="225"/>
      <c r="O139" s="225"/>
      <c r="P139" s="225"/>
      <c r="Q139" s="225"/>
      <c r="R139" s="424"/>
      <c r="S139" s="424"/>
      <c r="T139" s="225"/>
      <c r="U139" s="225"/>
      <c r="V139" s="225"/>
    </row>
    <row r="140" spans="2:22" ht="90" x14ac:dyDescent="0.25">
      <c r="B140" s="41" t="str">
        <f>'3 priedo 1'!B141</f>
        <v>2.1.1.6.2</v>
      </c>
      <c r="C140" s="51" t="str">
        <f>'3 priedo 1'!C141</f>
        <v>R058821-500000-0102</v>
      </c>
      <c r="D140" s="225" t="str">
        <f>'3 priedo 1'!D141</f>
        <v>Turizmo trasų ir turizmo maršrutų informacinės infrastruktūros plėtra Biržų, Kupiškio, Pasvalio ir Rokiškio rajonų savivaldybėse</v>
      </c>
      <c r="E140" s="407" t="s">
        <v>149</v>
      </c>
      <c r="F140" s="455" t="s">
        <v>1135</v>
      </c>
      <c r="G140" s="407">
        <v>236</v>
      </c>
      <c r="H140" s="454"/>
      <c r="I140" s="424"/>
      <c r="J140" s="424"/>
      <c r="K140" s="424"/>
      <c r="L140" s="225"/>
      <c r="M140" s="225"/>
      <c r="N140" s="225"/>
      <c r="O140" s="225"/>
      <c r="P140" s="225"/>
      <c r="Q140" s="225"/>
      <c r="R140" s="424"/>
      <c r="S140" s="424"/>
      <c r="T140" s="225"/>
      <c r="U140" s="225"/>
      <c r="V140" s="225"/>
    </row>
    <row r="141" spans="2:22" ht="57" x14ac:dyDescent="0.25">
      <c r="B141" s="426" t="str">
        <f>'3 priedo 1'!B142</f>
        <v>2.1.1.7.</v>
      </c>
      <c r="C141" s="422"/>
      <c r="D141" s="423" t="str">
        <f>'3 priedo 1'!D142</f>
        <v>Priemonė: Regiono judumo didinimas plėtojant regionų jungtis (Via Baltica)</v>
      </c>
      <c r="E141" s="538" t="s">
        <v>779</v>
      </c>
      <c r="F141" s="539"/>
      <c r="G141" s="210"/>
      <c r="H141" s="210"/>
      <c r="I141" s="210"/>
      <c r="J141" s="210"/>
      <c r="K141" s="210"/>
      <c r="L141" s="211"/>
      <c r="M141" s="211"/>
      <c r="N141" s="211"/>
      <c r="O141" s="211"/>
      <c r="P141" s="211"/>
      <c r="Q141" s="211"/>
      <c r="R141" s="210"/>
      <c r="S141" s="210"/>
      <c r="T141" s="211"/>
      <c r="U141" s="211"/>
      <c r="V141" s="211"/>
    </row>
    <row r="142" spans="2:22" ht="45" x14ac:dyDescent="0.25">
      <c r="B142" s="41" t="str">
        <f>'3 priedo 1'!B143</f>
        <v>2.1.1.7.1</v>
      </c>
      <c r="C142" s="51" t="str">
        <f>'3 priedo 1'!C143</f>
        <v>R055501-133612-0103</v>
      </c>
      <c r="D142" s="225" t="str">
        <f>'3 priedo 1'!D143</f>
        <v>Projektas RPT 2019-09-03 sprendimu Nr. 51/4S-19 išbrauktas</v>
      </c>
      <c r="E142" s="540"/>
      <c r="F142" s="541"/>
      <c r="G142" s="407"/>
      <c r="H142" s="424"/>
      <c r="I142" s="424"/>
      <c r="J142" s="424"/>
      <c r="K142" s="424"/>
      <c r="L142" s="225"/>
      <c r="M142" s="225"/>
      <c r="N142" s="225"/>
      <c r="O142" s="225"/>
      <c r="P142" s="225"/>
      <c r="Q142" s="225"/>
      <c r="R142" s="424"/>
      <c r="S142" s="424"/>
      <c r="T142" s="225"/>
      <c r="U142" s="225"/>
      <c r="V142" s="225"/>
    </row>
    <row r="143" spans="2:22" ht="57" x14ac:dyDescent="0.25">
      <c r="B143" s="427" t="str">
        <f>'3 priedo 1'!B144</f>
        <v>2.1.2</v>
      </c>
      <c r="C143" s="428"/>
      <c r="D143" s="429" t="str">
        <f>'3 priedo 1'!D144</f>
        <v>Uždavinys: Pagerinti gyvenamąją aplinką bei skatinti darnų išteklių naudojimą</v>
      </c>
      <c r="E143" s="201"/>
      <c r="F143" s="201"/>
      <c r="G143" s="201"/>
      <c r="H143" s="201"/>
      <c r="I143" s="201"/>
      <c r="J143" s="201"/>
      <c r="K143" s="201"/>
      <c r="L143" s="202"/>
      <c r="M143" s="202"/>
      <c r="N143" s="202"/>
      <c r="O143" s="202"/>
      <c r="P143" s="202"/>
      <c r="Q143" s="202"/>
      <c r="R143" s="201"/>
      <c r="S143" s="201"/>
      <c r="T143" s="202"/>
      <c r="U143" s="202"/>
      <c r="V143" s="202"/>
    </row>
    <row r="144" spans="2:22" ht="71.25" x14ac:dyDescent="0.25">
      <c r="B144" s="426" t="str">
        <f>'3 priedo 1'!B145</f>
        <v>2.1.2.1.</v>
      </c>
      <c r="C144" s="422"/>
      <c r="D144" s="423" t="str">
        <f>'3 priedo 1'!D145</f>
        <v>Priemonė: Kaimo gyvenamųjų vietovių (turinčių 1-6 tūkst. gyventojų) atnaujinimas ir plėtra</v>
      </c>
      <c r="E144" s="210"/>
      <c r="F144" s="210"/>
      <c r="G144" s="210"/>
      <c r="H144" s="210"/>
      <c r="I144" s="210"/>
      <c r="J144" s="210"/>
      <c r="K144" s="210"/>
      <c r="L144" s="211"/>
      <c r="M144" s="211"/>
      <c r="N144" s="211"/>
      <c r="O144" s="211"/>
      <c r="P144" s="211"/>
      <c r="Q144" s="211"/>
      <c r="R144" s="210"/>
      <c r="S144" s="210"/>
      <c r="T144" s="211"/>
      <c r="U144" s="211"/>
      <c r="V144" s="211"/>
    </row>
    <row r="145" spans="2:22" ht="105" x14ac:dyDescent="0.25">
      <c r="B145" s="41" t="str">
        <f>'3 priedo 1'!B146</f>
        <v>2.1.2.1.1</v>
      </c>
      <c r="C145" s="51" t="str">
        <f>'3 priedo 1'!C146</f>
        <v>R059908-282900-0104</v>
      </c>
      <c r="D145" s="225" t="str">
        <f>'3 priedo 1'!D146</f>
        <v>Biržų kaimo gyvenamųjų vietovių atnaujinimas</v>
      </c>
      <c r="E145" s="407" t="s">
        <v>136</v>
      </c>
      <c r="F145" s="278" t="s">
        <v>1138</v>
      </c>
      <c r="G145" s="419">
        <v>10750</v>
      </c>
      <c r="H145" s="407"/>
      <c r="I145" s="407"/>
      <c r="J145" s="407"/>
      <c r="K145" s="407"/>
      <c r="L145" s="225"/>
      <c r="M145" s="225"/>
      <c r="N145" s="225"/>
      <c r="O145" s="225"/>
      <c r="P145" s="225"/>
      <c r="Q145" s="225"/>
      <c r="R145" s="424"/>
      <c r="S145" s="424"/>
      <c r="T145" s="225"/>
      <c r="U145" s="225"/>
      <c r="V145" s="225"/>
    </row>
    <row r="146" spans="2:22" ht="105" x14ac:dyDescent="0.25">
      <c r="B146" s="41" t="str">
        <f>'3 priedo 1'!B147</f>
        <v>2.1.2.1.2</v>
      </c>
      <c r="C146" s="51" t="str">
        <f>'3 priedo 1'!C147</f>
        <v>R059908-290000-0105</v>
      </c>
      <c r="D146" s="225" t="str">
        <f>'3 priedo 1'!D147</f>
        <v>Vabalninko miesto gyvenamųjų vietovių atnaujinimas</v>
      </c>
      <c r="E146" s="407" t="s">
        <v>136</v>
      </c>
      <c r="F146" s="278" t="s">
        <v>1138</v>
      </c>
      <c r="G146" s="419">
        <v>111293.61</v>
      </c>
      <c r="H146" s="407"/>
      <c r="I146" s="407"/>
      <c r="J146" s="407"/>
      <c r="K146" s="407"/>
      <c r="L146" s="225"/>
      <c r="M146" s="225"/>
      <c r="N146" s="225"/>
      <c r="O146" s="225"/>
      <c r="P146" s="225"/>
      <c r="Q146" s="225"/>
      <c r="R146" s="424"/>
      <c r="S146" s="424"/>
      <c r="T146" s="225"/>
      <c r="U146" s="225"/>
      <c r="V146" s="225"/>
    </row>
    <row r="147" spans="2:22" ht="105" x14ac:dyDescent="0.25">
      <c r="B147" s="41" t="str">
        <f>'3 priedo 1'!B148</f>
        <v>2.1.2.1.3</v>
      </c>
      <c r="C147" s="51" t="str">
        <f>'3 priedo 1'!C148</f>
        <v>R059908-292830-0106</v>
      </c>
      <c r="D147" s="225" t="str">
        <f>'3 priedo 1'!D148</f>
        <v>Gyvenimo kokybės ir aplinkos gerinimas Ramygaloje, Panevėžio rajone</v>
      </c>
      <c r="E147" s="456" t="s">
        <v>1141</v>
      </c>
      <c r="F147" s="457" t="s">
        <v>1138</v>
      </c>
      <c r="G147" s="458">
        <v>67500</v>
      </c>
      <c r="H147" s="457"/>
      <c r="I147" s="457"/>
      <c r="J147" s="457"/>
      <c r="K147" s="457"/>
      <c r="L147" s="225"/>
      <c r="M147" s="225"/>
      <c r="N147" s="225"/>
      <c r="O147" s="225"/>
      <c r="P147" s="225"/>
      <c r="Q147" s="225"/>
      <c r="R147" s="424"/>
      <c r="S147" s="424"/>
      <c r="T147" s="225"/>
      <c r="U147" s="225"/>
      <c r="V147" s="225"/>
    </row>
    <row r="148" spans="2:22" ht="105" x14ac:dyDescent="0.25">
      <c r="B148" s="41" t="str">
        <f>'3 priedo 1'!B149</f>
        <v>2.1.2.1.4</v>
      </c>
      <c r="C148" s="51" t="str">
        <f>'3 priedo 1'!C149</f>
        <v>R059908-292832-0107</v>
      </c>
      <c r="D148" s="225" t="str">
        <f>'3 priedo 1'!D149</f>
        <v>Gyvenimo kokybės ir aplinkos gerinimas Piniavoje, Panevėžio rajone</v>
      </c>
      <c r="E148" s="456" t="s">
        <v>1141</v>
      </c>
      <c r="F148" s="457" t="s">
        <v>1138</v>
      </c>
      <c r="G148" s="458">
        <v>72780</v>
      </c>
      <c r="H148" s="457"/>
      <c r="I148" s="457"/>
      <c r="J148" s="457"/>
      <c r="K148" s="457"/>
      <c r="L148" s="225"/>
      <c r="M148" s="225"/>
      <c r="N148" s="225"/>
      <c r="O148" s="225"/>
      <c r="P148" s="225"/>
      <c r="Q148" s="225"/>
      <c r="R148" s="424"/>
      <c r="S148" s="424"/>
      <c r="T148" s="225"/>
      <c r="U148" s="225"/>
      <c r="V148" s="225"/>
    </row>
    <row r="149" spans="2:22" ht="105" x14ac:dyDescent="0.25">
      <c r="B149" s="41" t="str">
        <f>'3 priedo 1'!B150</f>
        <v>2.1.2.1.5</v>
      </c>
      <c r="C149" s="51" t="str">
        <f>'3 priedo 1'!C150</f>
        <v>R059908-322829-0108</v>
      </c>
      <c r="D149" s="225" t="str">
        <f>'3 priedo 1'!D150</f>
        <v>Gyvenimo kokybės ir aplinkos gerinimas Krekenavoje, Panevėžio rajone</v>
      </c>
      <c r="E149" s="456" t="s">
        <v>1141</v>
      </c>
      <c r="F149" s="457" t="s">
        <v>1138</v>
      </c>
      <c r="G149" s="458">
        <v>17835</v>
      </c>
      <c r="H149" s="457"/>
      <c r="I149" s="457"/>
      <c r="J149" s="457"/>
      <c r="K149" s="457"/>
      <c r="L149" s="225"/>
      <c r="M149" s="225"/>
      <c r="N149" s="225"/>
      <c r="O149" s="225"/>
      <c r="P149" s="225"/>
      <c r="Q149" s="225"/>
      <c r="R149" s="424"/>
      <c r="S149" s="424"/>
      <c r="T149" s="225"/>
      <c r="U149" s="225"/>
      <c r="V149" s="225"/>
    </row>
    <row r="150" spans="2:22" ht="105" x14ac:dyDescent="0.25">
      <c r="B150" s="41" t="str">
        <f>'3 priedo 1'!B151</f>
        <v>2.1.2.1.6</v>
      </c>
      <c r="C150" s="51" t="str">
        <f>'3 priedo 1'!C151</f>
        <v>R059908-292800-0109</v>
      </c>
      <c r="D150" s="225" t="str">
        <f>'3 priedo 1'!D151</f>
        <v>Gyvenimo kokybės ir aplinkos gerinimas Velžyje, Panevėžio rajone</v>
      </c>
      <c r="E150" s="456" t="s">
        <v>1141</v>
      </c>
      <c r="F150" s="457" t="s">
        <v>1145</v>
      </c>
      <c r="G150" s="458">
        <v>60794</v>
      </c>
      <c r="H150" s="457"/>
      <c r="I150" s="457"/>
      <c r="J150" s="457"/>
      <c r="K150" s="457"/>
      <c r="L150" s="225"/>
      <c r="M150" s="225"/>
      <c r="N150" s="225"/>
      <c r="O150" s="225"/>
      <c r="P150" s="225"/>
      <c r="Q150" s="225"/>
      <c r="R150" s="424"/>
      <c r="S150" s="424"/>
      <c r="T150" s="225"/>
      <c r="U150" s="225"/>
      <c r="V150" s="225"/>
    </row>
    <row r="151" spans="2:22" ht="105" x14ac:dyDescent="0.25">
      <c r="B151" s="41" t="str">
        <f>'3 priedo 1'!B152</f>
        <v>2.1.2.1.7</v>
      </c>
      <c r="C151" s="51" t="str">
        <f>'3 priedo 1'!C152</f>
        <v>R059908-293233-0110</v>
      </c>
      <c r="D151" s="225" t="str">
        <f>'3 priedo 1'!D152</f>
        <v>Joniškėlio miesto viešosios infrastruktūros plėtra</v>
      </c>
      <c r="E151" s="407" t="s">
        <v>136</v>
      </c>
      <c r="F151" s="278" t="s">
        <v>1145</v>
      </c>
      <c r="G151" s="419">
        <v>41319</v>
      </c>
      <c r="H151" s="407"/>
      <c r="I151" s="407"/>
      <c r="J151" s="407"/>
      <c r="K151" s="407"/>
      <c r="L151" s="225"/>
      <c r="M151" s="225"/>
      <c r="N151" s="225"/>
      <c r="O151" s="225"/>
      <c r="P151" s="225"/>
      <c r="Q151" s="225"/>
      <c r="R151" s="424"/>
      <c r="S151" s="424"/>
      <c r="T151" s="225"/>
      <c r="U151" s="225"/>
      <c r="V151" s="225"/>
    </row>
    <row r="152" spans="2:22" ht="105" x14ac:dyDescent="0.25">
      <c r="B152" s="41" t="str">
        <f>'3 priedo 1'!B153</f>
        <v>2.1.2.1.8</v>
      </c>
      <c r="C152" s="51" t="str">
        <f>'3 priedo 1'!C153</f>
        <v>R059908-291241-0111</v>
      </c>
      <c r="D152" s="225" t="str">
        <f>'3 priedo 1'!D153</f>
        <v>Juodupės miestelio gyvenamosios vietovės atnaujinimas</v>
      </c>
      <c r="E152" s="407" t="s">
        <v>136</v>
      </c>
      <c r="F152" s="278" t="s">
        <v>1138</v>
      </c>
      <c r="G152" s="419">
        <v>34684</v>
      </c>
      <c r="H152" s="407" t="s">
        <v>137</v>
      </c>
      <c r="I152" s="278" t="s">
        <v>1148</v>
      </c>
      <c r="J152" s="407">
        <v>331</v>
      </c>
      <c r="K152" s="407"/>
      <c r="L152" s="225"/>
      <c r="M152" s="225"/>
      <c r="N152" s="225"/>
      <c r="O152" s="225"/>
      <c r="P152" s="225"/>
      <c r="Q152" s="225"/>
      <c r="R152" s="424"/>
      <c r="S152" s="424"/>
      <c r="T152" s="225"/>
      <c r="U152" s="225"/>
      <c r="V152" s="225"/>
    </row>
    <row r="153" spans="2:22" ht="105" x14ac:dyDescent="0.25">
      <c r="B153" s="41" t="str">
        <f>'3 priedo 1'!B154</f>
        <v>2.1.2.1.9</v>
      </c>
      <c r="C153" s="51" t="str">
        <f>'3 priedo 1'!C154</f>
        <v>R059908-340000-0112</v>
      </c>
      <c r="D153" s="225" t="str">
        <f>'3 priedo 1'!D154</f>
        <v xml:space="preserve"> Obelių miesto gyvenamosios vietovės atnaujinimas</v>
      </c>
      <c r="E153" s="407" t="s">
        <v>1150</v>
      </c>
      <c r="F153" s="278" t="s">
        <v>1138</v>
      </c>
      <c r="G153" s="419">
        <v>3477.33</v>
      </c>
      <c r="H153" s="407" t="s">
        <v>137</v>
      </c>
      <c r="I153" s="278" t="s">
        <v>1151</v>
      </c>
      <c r="J153" s="407">
        <v>571.29999999999995</v>
      </c>
      <c r="K153" s="407"/>
      <c r="L153" s="225"/>
      <c r="M153" s="225"/>
      <c r="N153" s="225"/>
      <c r="O153" s="225"/>
      <c r="P153" s="225"/>
      <c r="Q153" s="225"/>
      <c r="R153" s="424"/>
      <c r="S153" s="424"/>
      <c r="T153" s="225"/>
      <c r="U153" s="225"/>
      <c r="V153" s="225"/>
    </row>
    <row r="154" spans="2:22" ht="42.75" x14ac:dyDescent="0.25">
      <c r="B154" s="426" t="str">
        <f>'3 priedo 1'!B155</f>
        <v>2.1.2.2</v>
      </c>
      <c r="C154" s="422"/>
      <c r="D154" s="423" t="str">
        <f>'3 priedo 1'!D155</f>
        <v>Priemonė: Paviršinių nuotekų sistemų tvarkymas</v>
      </c>
      <c r="E154" s="432"/>
      <c r="F154" s="210"/>
      <c r="G154" s="210"/>
      <c r="H154" s="210"/>
      <c r="I154" s="210"/>
      <c r="J154" s="210"/>
      <c r="K154" s="210"/>
      <c r="L154" s="211"/>
      <c r="M154" s="211"/>
      <c r="N154" s="211"/>
      <c r="O154" s="211"/>
      <c r="P154" s="211"/>
      <c r="Q154" s="211"/>
      <c r="R154" s="210"/>
      <c r="S154" s="210"/>
      <c r="T154" s="211"/>
      <c r="U154" s="211"/>
      <c r="V154" s="211"/>
    </row>
    <row r="155" spans="2:22" ht="150" x14ac:dyDescent="0.25">
      <c r="B155" s="41" t="str">
        <f>'3 priedo 1'!B156</f>
        <v>2.1.2.2.1</v>
      </c>
      <c r="C155" s="51" t="str">
        <f>'3 priedo 1'!C156</f>
        <v>R050007-085000-0113</v>
      </c>
      <c r="D155" s="225" t="str">
        <f>'3 priedo 1'!D156</f>
        <v>Lietaus vandens surinkimo, valymo ir nuotekų bei drenažo sistemų projektavimas, diegimas ir renovavimas</v>
      </c>
      <c r="E155" s="407" t="s">
        <v>154</v>
      </c>
      <c r="F155" s="278" t="s">
        <v>1153</v>
      </c>
      <c r="G155" s="407">
        <v>314</v>
      </c>
      <c r="H155" s="407" t="s">
        <v>155</v>
      </c>
      <c r="I155" s="278" t="s">
        <v>1154</v>
      </c>
      <c r="J155" s="407">
        <v>20</v>
      </c>
      <c r="K155" s="407"/>
      <c r="L155" s="225"/>
      <c r="M155" s="225"/>
      <c r="N155" s="225"/>
      <c r="O155" s="225"/>
      <c r="P155" s="225"/>
      <c r="Q155" s="225"/>
      <c r="R155" s="424"/>
      <c r="S155" s="424"/>
      <c r="T155" s="225"/>
      <c r="U155" s="225"/>
      <c r="V155" s="225"/>
    </row>
    <row r="156" spans="2:22" ht="71.25" x14ac:dyDescent="0.25">
      <c r="B156" s="426" t="str">
        <f>'3 priedo 1'!B157</f>
        <v>2.1.2.3</v>
      </c>
      <c r="C156" s="422"/>
      <c r="D156" s="423" t="str">
        <f>'3 priedo 1'!D157</f>
        <v>Priemonė: Komunalinių atliekų surinkimo ir pirminio rūšiavimo infrastruktūros plėtra</v>
      </c>
      <c r="E156" s="432"/>
      <c r="F156" s="210"/>
      <c r="G156" s="210"/>
      <c r="H156" s="210"/>
      <c r="I156" s="210"/>
      <c r="J156" s="210"/>
      <c r="K156" s="210"/>
      <c r="L156" s="211"/>
      <c r="M156" s="211"/>
      <c r="N156" s="211"/>
      <c r="O156" s="211"/>
      <c r="P156" s="211"/>
      <c r="Q156" s="211"/>
      <c r="R156" s="210"/>
      <c r="S156" s="210"/>
      <c r="T156" s="211"/>
      <c r="U156" s="211"/>
      <c r="V156" s="211"/>
    </row>
    <row r="157" spans="2:22" ht="90" x14ac:dyDescent="0.25">
      <c r="B157" s="41" t="str">
        <f>'3 priedo 1'!B158</f>
        <v>2.1.2.3.1</v>
      </c>
      <c r="C157" s="51" t="str">
        <f>'3 priedo 1'!C158</f>
        <v>R050008-055000-0114</v>
      </c>
      <c r="D157" s="225" t="str">
        <f>'3 priedo 1'!D158</f>
        <v>Konteinerinės atliekų surinkimo sistemos tobulinimas ir vystymas Kupiškio rajone</v>
      </c>
      <c r="E157" s="407" t="s">
        <v>157</v>
      </c>
      <c r="F157" s="278" t="s">
        <v>1156</v>
      </c>
      <c r="G157" s="407">
        <v>1194.5899999999999</v>
      </c>
      <c r="H157" s="407"/>
      <c r="I157" s="424"/>
      <c r="J157" s="424"/>
      <c r="K157" s="424"/>
      <c r="L157" s="225"/>
      <c r="M157" s="225"/>
      <c r="N157" s="225"/>
      <c r="O157" s="225"/>
      <c r="P157" s="225"/>
      <c r="Q157" s="225"/>
      <c r="R157" s="424"/>
      <c r="S157" s="424"/>
      <c r="T157" s="225"/>
      <c r="U157" s="225"/>
      <c r="V157" s="225"/>
    </row>
    <row r="158" spans="2:22" ht="90" x14ac:dyDescent="0.25">
      <c r="B158" s="41" t="str">
        <f>'3 priedo 1'!B159</f>
        <v>2.1.2.3.2</v>
      </c>
      <c r="C158" s="51" t="str">
        <f>'3 priedo 1'!C159</f>
        <v>R050008-055000-0115</v>
      </c>
      <c r="D158" s="225" t="str">
        <f>'3 priedo 1'!D159</f>
        <v>Komunalinių atliekų rūšiuojamojo surinkimo infrastruktūra</v>
      </c>
      <c r="E158" s="407" t="s">
        <v>157</v>
      </c>
      <c r="F158" s="278" t="s">
        <v>1158</v>
      </c>
      <c r="G158" s="407">
        <v>5867</v>
      </c>
      <c r="H158" s="407"/>
      <c r="I158" s="424"/>
      <c r="J158" s="424"/>
      <c r="K158" s="424"/>
      <c r="L158" s="225"/>
      <c r="M158" s="225"/>
      <c r="N158" s="225"/>
      <c r="O158" s="225"/>
      <c r="P158" s="225"/>
      <c r="Q158" s="225"/>
      <c r="R158" s="424"/>
      <c r="S158" s="424"/>
      <c r="T158" s="225"/>
      <c r="U158" s="225"/>
      <c r="V158" s="225"/>
    </row>
    <row r="159" spans="2:22" ht="90" x14ac:dyDescent="0.25">
      <c r="B159" s="41" t="str">
        <f>'3 priedo 1'!B160</f>
        <v>2.1.2.3.3</v>
      </c>
      <c r="C159" s="51" t="str">
        <f>'3 priedo 1'!C160</f>
        <v>R050008-055000-0116</v>
      </c>
      <c r="D159" s="225" t="str">
        <f>'3 priedo 1'!D160</f>
        <v>Panevėžio regiono komunalinių atliekų tvarkymo infrastruktūros plėtra</v>
      </c>
      <c r="E159" s="407" t="s">
        <v>157</v>
      </c>
      <c r="F159" s="278" t="s">
        <v>1158</v>
      </c>
      <c r="G159" s="407">
        <v>5792.44</v>
      </c>
      <c r="H159" s="407"/>
      <c r="I159" s="424"/>
      <c r="J159" s="424"/>
      <c r="K159" s="424"/>
      <c r="L159" s="225"/>
      <c r="M159" s="225"/>
      <c r="N159" s="225"/>
      <c r="O159" s="225"/>
      <c r="P159" s="225"/>
      <c r="Q159" s="225"/>
      <c r="R159" s="424"/>
      <c r="S159" s="424"/>
      <c r="T159" s="225"/>
      <c r="U159" s="225"/>
      <c r="V159" s="225"/>
    </row>
    <row r="160" spans="2:22" s="54" customFormat="1" ht="75" x14ac:dyDescent="0.25">
      <c r="B160" s="17" t="str">
        <f>'3 priedo 1'!B161</f>
        <v>2.1.2.3.4</v>
      </c>
      <c r="C160" s="459" t="str">
        <f>'3 priedo 1'!C161</f>
        <v>R050008-055000-1116</v>
      </c>
      <c r="D160" s="233" t="str">
        <f>'3 priedo 1'!D161</f>
        <v>Maisto / virtuvės atliekų apdorojimo pajėgumų sukūrimas Panevėžio regione</v>
      </c>
      <c r="E160" s="425" t="s">
        <v>1420</v>
      </c>
      <c r="F160" s="233" t="s">
        <v>1421</v>
      </c>
      <c r="G160" s="425">
        <v>3771</v>
      </c>
      <c r="H160" s="460"/>
      <c r="I160" s="461"/>
      <c r="J160" s="461"/>
      <c r="K160" s="461"/>
      <c r="L160" s="462"/>
      <c r="M160" s="462"/>
      <c r="N160" s="462"/>
      <c r="O160" s="462"/>
      <c r="P160" s="462"/>
      <c r="Q160" s="462"/>
      <c r="R160" s="461"/>
      <c r="S160" s="461"/>
      <c r="T160" s="462"/>
      <c r="U160" s="462"/>
      <c r="V160" s="462"/>
    </row>
    <row r="161" spans="2:25" ht="71.25" x14ac:dyDescent="0.25">
      <c r="B161" s="426" t="str">
        <f>'3 priedo 1'!B162</f>
        <v>2.1.2.4</v>
      </c>
      <c r="C161" s="422"/>
      <c r="D161" s="423" t="str">
        <f>'3 priedo 1'!D162</f>
        <v>Priemonė: Geriamojo vandens tiekimo ir nuotekų tvarkymo sistemų renovavimas ir plėtra</v>
      </c>
      <c r="E161" s="432"/>
      <c r="F161" s="210"/>
      <c r="G161" s="210"/>
      <c r="H161" s="210"/>
      <c r="I161" s="210"/>
      <c r="J161" s="210"/>
      <c r="K161" s="210"/>
      <c r="L161" s="211"/>
      <c r="M161" s="211"/>
      <c r="N161" s="211"/>
      <c r="O161" s="211"/>
      <c r="P161" s="211"/>
      <c r="Q161" s="211"/>
      <c r="R161" s="210"/>
      <c r="S161" s="210"/>
      <c r="T161" s="211"/>
      <c r="U161" s="211"/>
      <c r="V161" s="211"/>
    </row>
    <row r="162" spans="2:25" ht="180" x14ac:dyDescent="0.25">
      <c r="B162" s="41" t="str">
        <f>'3 priedo 1'!B163</f>
        <v>2.1.2.4.1</v>
      </c>
      <c r="C162" s="51" t="str">
        <f>'3 priedo 1'!C163</f>
        <v>R050014-070650-0117</v>
      </c>
      <c r="D162" s="225" t="str">
        <f>'3 priedo 1'!D163</f>
        <v>Vandens tiekimo ir nuotekų tvarkymo infrastruktūros plėtra ir rekonstrukcija Biržų rajone</v>
      </c>
      <c r="E162" s="278" t="s">
        <v>159</v>
      </c>
      <c r="F162" s="278" t="s">
        <v>1161</v>
      </c>
      <c r="G162" s="278">
        <v>158</v>
      </c>
      <c r="H162" s="278" t="s">
        <v>160</v>
      </c>
      <c r="I162" s="278" t="s">
        <v>1162</v>
      </c>
      <c r="J162" s="278">
        <v>400</v>
      </c>
      <c r="K162" s="278" t="s">
        <v>161</v>
      </c>
      <c r="L162" s="278" t="s">
        <v>162</v>
      </c>
      <c r="M162" s="278">
        <v>158</v>
      </c>
      <c r="N162" s="278" t="s">
        <v>163</v>
      </c>
      <c r="O162" s="278" t="s">
        <v>1163</v>
      </c>
      <c r="P162" s="278">
        <v>400</v>
      </c>
      <c r="Q162" s="278" t="s">
        <v>164</v>
      </c>
      <c r="R162" s="278" t="s">
        <v>1164</v>
      </c>
      <c r="S162" s="278">
        <v>1.9</v>
      </c>
      <c r="T162" s="463"/>
      <c r="U162" s="463"/>
      <c r="V162" s="463"/>
      <c r="W162" s="463"/>
      <c r="X162" s="463"/>
      <c r="Y162" s="464"/>
    </row>
    <row r="163" spans="2:25" ht="195" x14ac:dyDescent="0.25">
      <c r="B163" s="41" t="str">
        <f>'3 priedo 1'!B164</f>
        <v>2.1.2.4.2</v>
      </c>
      <c r="C163" s="51" t="str">
        <f>'3 priedo 1'!C164</f>
        <v>R050014-075000-0118</v>
      </c>
      <c r="D163" s="225" t="str">
        <f>'3 priedo 1'!D164</f>
        <v xml:space="preserve">Geriamojo vandens tiekimo ir nuotekų tvarkymo infrastruktūros plėtra Kupiškio rajone </v>
      </c>
      <c r="E163" s="407" t="s">
        <v>159</v>
      </c>
      <c r="F163" s="278" t="s">
        <v>1161</v>
      </c>
      <c r="G163" s="407">
        <v>67</v>
      </c>
      <c r="H163" s="407" t="s">
        <v>161</v>
      </c>
      <c r="I163" s="215" t="s">
        <v>1168</v>
      </c>
      <c r="J163" s="407">
        <v>205</v>
      </c>
      <c r="K163" s="407" t="s">
        <v>163</v>
      </c>
      <c r="L163" s="278" t="s">
        <v>1169</v>
      </c>
      <c r="M163" s="407">
        <v>283</v>
      </c>
      <c r="N163" s="407" t="s">
        <v>164</v>
      </c>
      <c r="O163" s="278" t="s">
        <v>1170</v>
      </c>
      <c r="P163" s="407">
        <v>0.34</v>
      </c>
      <c r="Q163" s="465" t="s">
        <v>165</v>
      </c>
      <c r="R163" s="408" t="s">
        <v>1165</v>
      </c>
      <c r="S163" s="465">
        <v>67</v>
      </c>
      <c r="T163" s="463" t="s">
        <v>166</v>
      </c>
      <c r="U163" s="408" t="s">
        <v>1166</v>
      </c>
      <c r="V163" s="463">
        <v>283</v>
      </c>
      <c r="W163" s="463"/>
      <c r="X163" s="463"/>
      <c r="Y163" s="464"/>
    </row>
    <row r="164" spans="2:25" ht="210" x14ac:dyDescent="0.25">
      <c r="B164" s="41" t="str">
        <f>'3 priedo 1'!B165</f>
        <v>2.1.2.4.3</v>
      </c>
      <c r="C164" s="51" t="str">
        <f>'3 priedo 1'!C165</f>
        <v>R050014-070650-0119</v>
      </c>
      <c r="D164" s="225" t="str">
        <f>'3 priedo 1'!D165</f>
        <v xml:space="preserve"> Geriamojo vandens tiekimo ir nuotekų tvarkymo sistemų renovavimas ir plėtra Panevėžio mieste ir rajone</v>
      </c>
      <c r="E164" s="278" t="s">
        <v>159</v>
      </c>
      <c r="F164" s="278" t="s">
        <v>1161</v>
      </c>
      <c r="G164" s="278">
        <v>803</v>
      </c>
      <c r="H164" s="278" t="s">
        <v>161</v>
      </c>
      <c r="I164" s="278" t="s">
        <v>162</v>
      </c>
      <c r="J164" s="278">
        <v>766</v>
      </c>
      <c r="K164" s="278" t="s">
        <v>163</v>
      </c>
      <c r="L164" s="278" t="s">
        <v>1163</v>
      </c>
      <c r="M164" s="278">
        <v>102778</v>
      </c>
      <c r="N164" s="278" t="s">
        <v>164</v>
      </c>
      <c r="O164" s="278" t="s">
        <v>1164</v>
      </c>
      <c r="P164" s="278">
        <v>19.71</v>
      </c>
      <c r="Q164" s="465" t="s">
        <v>165</v>
      </c>
      <c r="R164" s="408" t="s">
        <v>1165</v>
      </c>
      <c r="S164" s="465">
        <v>803</v>
      </c>
      <c r="T164" s="463" t="s">
        <v>166</v>
      </c>
      <c r="U164" s="408" t="s">
        <v>1166</v>
      </c>
      <c r="V164" s="463">
        <v>103544</v>
      </c>
      <c r="W164" s="463"/>
      <c r="X164" s="463"/>
      <c r="Y164" s="464"/>
    </row>
    <row r="165" spans="2:25" ht="180" x14ac:dyDescent="0.25">
      <c r="B165" s="41" t="str">
        <f>'3 priedo 1'!B166</f>
        <v>2.1.2.4.4</v>
      </c>
      <c r="C165" s="51" t="str">
        <f>'3 priedo 1'!C166</f>
        <v>R050014-070650-0120</v>
      </c>
      <c r="D165" s="225" t="str">
        <f>'3 priedo 1'!D166</f>
        <v>Geriamojo vandens tiekimo ir nuotekų tvarkymo sistemų statyba Paįstrio k., Gegužinės k. ir Ėriškių k. Panevėžio rajone</v>
      </c>
      <c r="E165" s="278" t="s">
        <v>159</v>
      </c>
      <c r="F165" s="278" t="s">
        <v>1161</v>
      </c>
      <c r="G165" s="278">
        <v>123</v>
      </c>
      <c r="H165" s="278" t="s">
        <v>160</v>
      </c>
      <c r="I165" s="278" t="s">
        <v>1162</v>
      </c>
      <c r="J165" s="278">
        <v>300</v>
      </c>
      <c r="K165" s="278" t="s">
        <v>161</v>
      </c>
      <c r="L165" s="278" t="s">
        <v>162</v>
      </c>
      <c r="M165" s="278">
        <v>657</v>
      </c>
      <c r="N165" s="278" t="s">
        <v>163</v>
      </c>
      <c r="O165" s="278" t="s">
        <v>1163</v>
      </c>
      <c r="P165" s="278">
        <v>657</v>
      </c>
      <c r="Q165" s="278" t="s">
        <v>164</v>
      </c>
      <c r="R165" s="278" t="s">
        <v>1164</v>
      </c>
      <c r="S165" s="278">
        <v>8.4499999999999993</v>
      </c>
      <c r="T165" s="465" t="s">
        <v>165</v>
      </c>
      <c r="U165" s="408" t="s">
        <v>1165</v>
      </c>
      <c r="V165" s="463">
        <v>300</v>
      </c>
      <c r="W165" s="463" t="s">
        <v>166</v>
      </c>
      <c r="X165" s="466" t="s">
        <v>1166</v>
      </c>
      <c r="Y165" s="464">
        <v>657</v>
      </c>
    </row>
    <row r="166" spans="2:25" ht="210" x14ac:dyDescent="0.25">
      <c r="B166" s="41" t="str">
        <f>'3 priedo 1'!B167</f>
        <v>2.1.2.4.5</v>
      </c>
      <c r="C166" s="51" t="str">
        <f>'3 priedo 1'!C167</f>
        <v>R050014-070650-0121</v>
      </c>
      <c r="D166" s="225" t="str">
        <f>'3 priedo 1'!D167</f>
        <v xml:space="preserve">Vandens tiekimo ir nuotekų tvarkymo infrastruktūros plėtra ir rekonstravimas Pasvalio rajone </v>
      </c>
      <c r="E166" s="425" t="s">
        <v>1174</v>
      </c>
      <c r="F166" s="278" t="s">
        <v>1175</v>
      </c>
      <c r="G166" s="407">
        <v>267</v>
      </c>
      <c r="H166" s="407" t="s">
        <v>1176</v>
      </c>
      <c r="I166" s="278" t="s">
        <v>1177</v>
      </c>
      <c r="J166" s="407">
        <v>493</v>
      </c>
      <c r="K166" s="407" t="s">
        <v>1178</v>
      </c>
      <c r="L166" s="278" t="s">
        <v>1163</v>
      </c>
      <c r="M166" s="407">
        <v>291</v>
      </c>
      <c r="N166" s="407" t="s">
        <v>164</v>
      </c>
      <c r="O166" s="278" t="s">
        <v>1164</v>
      </c>
      <c r="P166" s="407">
        <v>2.92</v>
      </c>
      <c r="Q166" s="465" t="s">
        <v>165</v>
      </c>
      <c r="R166" s="467" t="s">
        <v>1165</v>
      </c>
      <c r="S166" s="463">
        <v>267</v>
      </c>
      <c r="T166" s="463" t="s">
        <v>166</v>
      </c>
      <c r="U166" s="408" t="s">
        <v>1166</v>
      </c>
      <c r="V166" s="463">
        <v>493</v>
      </c>
      <c r="W166" s="463"/>
      <c r="X166" s="463"/>
      <c r="Y166" s="464"/>
    </row>
    <row r="167" spans="2:25" ht="165" x14ac:dyDescent="0.25">
      <c r="B167" s="41" t="str">
        <f>'3 priedo 1'!B168</f>
        <v>2.1.2.4.6</v>
      </c>
      <c r="C167" s="51" t="str">
        <f>'3 priedo 1'!C168</f>
        <v>R050014-060750-0122</v>
      </c>
      <c r="D167" s="225" t="str">
        <f>'3 priedo 1'!D168</f>
        <v>Vandens tiekimo ir nuotekų tvarkymo sistemų renovavimas ir plėtra Rokiškio rajone</v>
      </c>
      <c r="E167" s="465" t="s">
        <v>159</v>
      </c>
      <c r="F167" s="465" t="s">
        <v>1180</v>
      </c>
      <c r="G167" s="465">
        <v>321</v>
      </c>
      <c r="H167" s="465" t="s">
        <v>160</v>
      </c>
      <c r="I167" s="465" t="s">
        <v>1181</v>
      </c>
      <c r="J167" s="465">
        <v>2762</v>
      </c>
      <c r="K167" s="465" t="s">
        <v>161</v>
      </c>
      <c r="L167" s="465" t="s">
        <v>1182</v>
      </c>
      <c r="M167" s="465">
        <v>347</v>
      </c>
      <c r="N167" s="278" t="s">
        <v>163</v>
      </c>
      <c r="O167" s="278" t="s">
        <v>1163</v>
      </c>
      <c r="P167" s="278">
        <v>285</v>
      </c>
      <c r="Q167" s="407" t="s">
        <v>164</v>
      </c>
      <c r="R167" s="278" t="s">
        <v>1183</v>
      </c>
      <c r="S167" s="425">
        <v>5.37</v>
      </c>
      <c r="T167" s="465" t="s">
        <v>165</v>
      </c>
      <c r="U167" s="408" t="s">
        <v>1165</v>
      </c>
      <c r="V167" s="463">
        <v>2952</v>
      </c>
      <c r="W167" s="463" t="s">
        <v>166</v>
      </c>
      <c r="X167" s="466" t="s">
        <v>1166</v>
      </c>
      <c r="Y167" s="464">
        <v>347</v>
      </c>
    </row>
    <row r="168" spans="2:25" ht="57" x14ac:dyDescent="0.25">
      <c r="B168" s="426" t="str">
        <f>'3 priedo 1'!B169</f>
        <v>2.1.2.5</v>
      </c>
      <c r="C168" s="422"/>
      <c r="D168" s="423" t="str">
        <f>'3 priedo 1'!D169</f>
        <v>Priemonė: Natūralaus ar urbanizuoto kraštovaizdžio atkūrimas</v>
      </c>
      <c r="E168" s="210"/>
      <c r="F168" s="210"/>
      <c r="G168" s="210"/>
      <c r="H168" s="210"/>
      <c r="I168" s="210"/>
      <c r="J168" s="210"/>
      <c r="K168" s="210"/>
      <c r="L168" s="211"/>
      <c r="M168" s="211"/>
      <c r="N168" s="211"/>
      <c r="O168" s="211"/>
      <c r="P168" s="211"/>
      <c r="Q168" s="211"/>
      <c r="R168" s="210"/>
      <c r="S168" s="210"/>
      <c r="T168" s="211"/>
      <c r="U168" s="211"/>
      <c r="V168" s="211"/>
    </row>
    <row r="169" spans="2:25" ht="120" x14ac:dyDescent="0.25">
      <c r="B169" s="41" t="str">
        <f>'3 priedo 1'!B170</f>
        <v>2.1.2.5.1</v>
      </c>
      <c r="C169" s="51" t="str">
        <f>'3 priedo 1'!C170</f>
        <v>R050019-380000-0123</v>
      </c>
      <c r="D169" s="225" t="str">
        <f>'3 priedo 1'!D170</f>
        <v xml:space="preserve">Biržų miesto teritorijų kraštovaizdžio formavimas ir ekologinės būklės gerinimas </v>
      </c>
      <c r="E169" s="278" t="s">
        <v>168</v>
      </c>
      <c r="F169" s="278" t="s">
        <v>1422</v>
      </c>
      <c r="G169" s="278">
        <v>40</v>
      </c>
      <c r="H169" s="407" t="s">
        <v>169</v>
      </c>
      <c r="I169" s="278" t="s">
        <v>1186</v>
      </c>
      <c r="J169" s="407">
        <v>1</v>
      </c>
      <c r="K169" s="407"/>
      <c r="L169" s="407"/>
      <c r="M169" s="407"/>
      <c r="N169" s="407"/>
      <c r="O169" s="407"/>
      <c r="P169" s="407"/>
      <c r="Q169" s="407"/>
      <c r="R169" s="424"/>
      <c r="S169" s="424"/>
      <c r="T169" s="225"/>
      <c r="U169" s="225"/>
      <c r="V169" s="225"/>
    </row>
    <row r="170" spans="2:25" ht="180" x14ac:dyDescent="0.25">
      <c r="B170" s="41" t="str">
        <f>'3 priedo 1'!B171</f>
        <v>2.1.2.5.2</v>
      </c>
      <c r="C170" s="51" t="str">
        <f>'3 priedo 1'!C171</f>
        <v>R050019-405000-0124</v>
      </c>
      <c r="D170" s="225" t="str">
        <f>'3 priedo 1'!D171</f>
        <v>Kraštovaizdžio apsauga Biržų rajono savivaldybėje</v>
      </c>
      <c r="E170" s="278" t="s">
        <v>168</v>
      </c>
      <c r="F170" s="278" t="s">
        <v>1185</v>
      </c>
      <c r="G170" s="278">
        <v>0.5</v>
      </c>
      <c r="H170" s="278" t="s">
        <v>170</v>
      </c>
      <c r="I170" s="278" t="s">
        <v>1188</v>
      </c>
      <c r="J170" s="278">
        <v>10</v>
      </c>
      <c r="K170" s="278" t="s">
        <v>171</v>
      </c>
      <c r="L170" s="278" t="s">
        <v>1189</v>
      </c>
      <c r="M170" s="278">
        <v>1</v>
      </c>
      <c r="N170" s="407"/>
      <c r="O170" s="407"/>
      <c r="P170" s="407"/>
      <c r="Q170" s="407"/>
      <c r="R170" s="424"/>
      <c r="S170" s="424"/>
      <c r="T170" s="225"/>
      <c r="U170" s="225"/>
      <c r="V170" s="225"/>
    </row>
    <row r="171" spans="2:25" ht="105" x14ac:dyDescent="0.25">
      <c r="B171" s="41" t="str">
        <f>'3 priedo 1'!B172</f>
        <v>2.1.2.5.3</v>
      </c>
      <c r="C171" s="51" t="str">
        <f>'3 priedo 1'!C172</f>
        <v>R050019-405000-0125</v>
      </c>
      <c r="D171" s="225" t="str">
        <f>'3 priedo 1'!D172</f>
        <v xml:space="preserve">Pažeistų Kupiškio rajono savivaldybės kraštovaizdžio teritorijų tvarkymas </v>
      </c>
      <c r="E171" s="456" t="s">
        <v>168</v>
      </c>
      <c r="F171" s="457" t="s">
        <v>1185</v>
      </c>
      <c r="G171" s="407">
        <v>1.41</v>
      </c>
      <c r="H171" s="407" t="s">
        <v>170</v>
      </c>
      <c r="I171" s="278" t="s">
        <v>1188</v>
      </c>
      <c r="J171" s="407">
        <v>15</v>
      </c>
      <c r="K171" s="407"/>
      <c r="L171" s="278"/>
      <c r="M171" s="407"/>
      <c r="N171" s="407"/>
      <c r="O171" s="407"/>
      <c r="P171" s="407"/>
      <c r="Q171" s="407"/>
      <c r="R171" s="424"/>
      <c r="S171" s="424"/>
      <c r="T171" s="225"/>
      <c r="U171" s="225"/>
      <c r="V171" s="225"/>
    </row>
    <row r="172" spans="2:25" ht="135" x14ac:dyDescent="0.25">
      <c r="B172" s="41" t="str">
        <f>'3 priedo 1'!B173</f>
        <v>2.1.2.5.4</v>
      </c>
      <c r="C172" s="51" t="str">
        <f>'3 priedo 1'!C173</f>
        <v>R050019-382850-0126</v>
      </c>
      <c r="D172" s="225" t="str">
        <f>'3 priedo 1'!D173</f>
        <v>Kraštovaizdžio formavimas ir ekologinės būklės gerinimas Panevėžio mieste</v>
      </c>
      <c r="E172" s="456" t="s">
        <v>168</v>
      </c>
      <c r="F172" s="457" t="s">
        <v>1185</v>
      </c>
      <c r="G172" s="407">
        <v>7.7</v>
      </c>
      <c r="H172" s="456" t="s">
        <v>171</v>
      </c>
      <c r="I172" s="457" t="s">
        <v>1189</v>
      </c>
      <c r="J172" s="407">
        <v>1</v>
      </c>
      <c r="K172" s="407" t="s">
        <v>1075</v>
      </c>
      <c r="L172" s="278" t="s">
        <v>1076</v>
      </c>
      <c r="M172" s="407">
        <v>1</v>
      </c>
      <c r="N172" s="407"/>
      <c r="O172" s="278"/>
      <c r="P172" s="407"/>
      <c r="Q172" s="407"/>
      <c r="R172" s="424"/>
      <c r="S172" s="424"/>
      <c r="T172" s="225"/>
      <c r="U172" s="225"/>
      <c r="V172" s="225"/>
    </row>
    <row r="173" spans="2:25" ht="120" x14ac:dyDescent="0.25">
      <c r="B173" s="41" t="str">
        <f>'3 priedo 1'!B174</f>
        <v>2.1.2.5.5</v>
      </c>
      <c r="C173" s="51" t="str">
        <f>'3 priedo 1'!C174</f>
        <v>R050019-382829-0127</v>
      </c>
      <c r="D173" s="225" t="str">
        <f>'3 priedo 1'!D174</f>
        <v>Kraštovaizdžio apsaugos priemonių įgyvendinimas Panevėžio rajone I etapas</v>
      </c>
      <c r="E173" s="456" t="s">
        <v>168</v>
      </c>
      <c r="F173" s="457" t="s">
        <v>1185</v>
      </c>
      <c r="G173" s="457">
        <v>16.95</v>
      </c>
      <c r="H173" s="457" t="s">
        <v>1075</v>
      </c>
      <c r="I173" s="457" t="s">
        <v>1193</v>
      </c>
      <c r="J173" s="457">
        <v>1</v>
      </c>
      <c r="K173" s="457" t="s">
        <v>170</v>
      </c>
      <c r="L173" s="457" t="s">
        <v>1194</v>
      </c>
      <c r="M173" s="457">
        <v>9</v>
      </c>
      <c r="N173" s="457" t="s">
        <v>172</v>
      </c>
      <c r="O173" s="457" t="s">
        <v>1195</v>
      </c>
      <c r="P173" s="456">
        <v>1</v>
      </c>
      <c r="Q173" s="407"/>
      <c r="R173" s="424"/>
      <c r="S173" s="424"/>
      <c r="T173" s="225"/>
      <c r="U173" s="225"/>
      <c r="V173" s="225"/>
    </row>
    <row r="174" spans="2:25" ht="120" x14ac:dyDescent="0.25">
      <c r="B174" s="41" t="str">
        <f>'3 priedo 1'!B175</f>
        <v>2.1.2.5.6</v>
      </c>
      <c r="C174" s="51" t="str">
        <f>'3 priedo 1'!C175</f>
        <v>R050019-382829-0128</v>
      </c>
      <c r="D174" s="225" t="str">
        <f>'3 priedo 1'!D175</f>
        <v>Kraštovaizdžio apsaugos priemonių įgyvendinimas Panevėžio rajone II etapas</v>
      </c>
      <c r="E174" s="456" t="s">
        <v>168</v>
      </c>
      <c r="F174" s="457" t="s">
        <v>1185</v>
      </c>
      <c r="G174" s="457">
        <v>15.3</v>
      </c>
      <c r="H174" s="457" t="s">
        <v>1075</v>
      </c>
      <c r="I174" s="457" t="s">
        <v>1193</v>
      </c>
      <c r="J174" s="457">
        <v>2</v>
      </c>
      <c r="K174" s="457" t="s">
        <v>170</v>
      </c>
      <c r="L174" s="457" t="s">
        <v>1194</v>
      </c>
      <c r="M174" s="456">
        <v>3</v>
      </c>
      <c r="N174" s="457" t="s">
        <v>172</v>
      </c>
      <c r="O174" s="457" t="s">
        <v>1195</v>
      </c>
      <c r="P174" s="456">
        <v>3</v>
      </c>
      <c r="Q174" s="407"/>
      <c r="R174" s="424"/>
      <c r="S174" s="424"/>
      <c r="T174" s="225"/>
      <c r="U174" s="225"/>
      <c r="V174" s="225"/>
    </row>
    <row r="175" spans="2:25" ht="105" x14ac:dyDescent="0.25">
      <c r="B175" s="41" t="str">
        <f>'3 priedo 1'!B176</f>
        <v>2.1.2.5.7</v>
      </c>
      <c r="C175" s="51" t="str">
        <f>'3 priedo 1'!C176</f>
        <v>R050019-380000-0129</v>
      </c>
      <c r="D175" s="225" t="str">
        <f>'3 priedo 1'!D176</f>
        <v>Kraštovaizdžio formavimas ir ekologinės būklės gerinimas Joniškėlio dvaro parke</v>
      </c>
      <c r="E175" s="407" t="s">
        <v>168</v>
      </c>
      <c r="F175" s="278" t="s">
        <v>1185</v>
      </c>
      <c r="G175" s="407">
        <v>19.399999999999999</v>
      </c>
      <c r="H175" s="278" t="s">
        <v>1075</v>
      </c>
      <c r="I175" s="278" t="s">
        <v>1198</v>
      </c>
      <c r="J175" s="407">
        <v>1</v>
      </c>
      <c r="K175" s="457"/>
      <c r="L175" s="457"/>
      <c r="M175" s="407"/>
      <c r="N175" s="407"/>
      <c r="O175" s="407"/>
      <c r="P175" s="407"/>
      <c r="Q175" s="407"/>
      <c r="R175" s="424"/>
      <c r="S175" s="424"/>
      <c r="T175" s="225"/>
      <c r="U175" s="225"/>
      <c r="V175" s="225"/>
    </row>
    <row r="176" spans="2:25" ht="150" x14ac:dyDescent="0.25">
      <c r="B176" s="41" t="str">
        <f>'3 priedo 1'!B177</f>
        <v>2.1.2.5.8</v>
      </c>
      <c r="C176" s="51" t="str">
        <f>'3 priedo 1'!C177</f>
        <v>R050019-500000-0130</v>
      </c>
      <c r="D176" s="225" t="str">
        <f>'3 priedo 1'!D177</f>
        <v>Kraštovaizdžio ir gamtinio karkaso sprendinių keitimas Pasvalio rajono savivaldybės teritorijos bendrajame plane</v>
      </c>
      <c r="E176" s="278" t="s">
        <v>171</v>
      </c>
      <c r="F176" s="278" t="s">
        <v>1189</v>
      </c>
      <c r="G176" s="278">
        <v>1</v>
      </c>
      <c r="H176" s="278"/>
      <c r="I176" s="278"/>
      <c r="J176" s="278"/>
      <c r="K176" s="407"/>
      <c r="L176" s="407"/>
      <c r="M176" s="407"/>
      <c r="N176" s="407"/>
      <c r="O176" s="407"/>
      <c r="P176" s="407"/>
      <c r="Q176" s="407"/>
      <c r="R176" s="424"/>
      <c r="S176" s="424"/>
      <c r="T176" s="225"/>
      <c r="U176" s="225"/>
      <c r="V176" s="225"/>
    </row>
    <row r="177" spans="1:22" ht="120" x14ac:dyDescent="0.25">
      <c r="B177" s="41" t="str">
        <f>'3 priedo 1'!B178</f>
        <v>2.1.2.5.9</v>
      </c>
      <c r="C177" s="51" t="str">
        <f>'3 priedo 1'!C178</f>
        <v>R050019-384028-0131</v>
      </c>
      <c r="D177" s="225" t="str">
        <f>'3 priedo 1'!D178</f>
        <v>Rokiškio rajono teritorijų kraštovaizdžio formavimas ir ekologinės būklės gerinimas</v>
      </c>
      <c r="E177" s="278" t="s">
        <v>168</v>
      </c>
      <c r="F177" s="278" t="s">
        <v>1185</v>
      </c>
      <c r="G177" s="278">
        <v>6.72</v>
      </c>
      <c r="H177" s="278" t="s">
        <v>1075</v>
      </c>
      <c r="I177" s="278" t="s">
        <v>1198</v>
      </c>
      <c r="J177" s="278">
        <v>1</v>
      </c>
      <c r="K177" s="278" t="s">
        <v>170</v>
      </c>
      <c r="L177" s="278" t="s">
        <v>1201</v>
      </c>
      <c r="M177" s="278">
        <v>7</v>
      </c>
      <c r="N177" s="278"/>
      <c r="O177" s="278"/>
      <c r="P177" s="468"/>
      <c r="Q177" s="407"/>
      <c r="R177" s="424"/>
      <c r="S177" s="424"/>
      <c r="T177" s="225"/>
      <c r="U177" s="225"/>
      <c r="V177" s="225"/>
    </row>
    <row r="178" spans="1:22" ht="105" x14ac:dyDescent="0.25">
      <c r="B178" s="41" t="str">
        <f>'3 priedo 1'!B179</f>
        <v>2.1.2.5.10</v>
      </c>
      <c r="C178" s="51" t="str">
        <f>'3 priedo 1'!C179</f>
        <v>R050019-382800-0132</v>
      </c>
      <c r="D178" s="225" t="str">
        <f>'3 priedo 1'!D179</f>
        <v>Rokiškio miesto teritorijų kraštovaizdžio formavimas ir ekologinės būklės gerinimas</v>
      </c>
      <c r="E178" s="278" t="s">
        <v>168</v>
      </c>
      <c r="F178" s="278" t="s">
        <v>1185</v>
      </c>
      <c r="G178" s="425">
        <v>6</v>
      </c>
      <c r="H178" s="278" t="s">
        <v>1075</v>
      </c>
      <c r="I178" s="278" t="s">
        <v>1198</v>
      </c>
      <c r="J178" s="407">
        <v>1</v>
      </c>
      <c r="K178" s="407"/>
      <c r="L178" s="407"/>
      <c r="M178" s="407"/>
      <c r="N178" s="407"/>
      <c r="O178" s="407"/>
      <c r="P178" s="407"/>
      <c r="Q178" s="407"/>
      <c r="R178" s="424"/>
      <c r="S178" s="424"/>
      <c r="T178" s="225"/>
      <c r="U178" s="225"/>
      <c r="V178" s="225"/>
    </row>
    <row r="179" spans="1:22" s="205" customFormat="1" ht="105" x14ac:dyDescent="0.25">
      <c r="B179" s="41" t="str">
        <f>'3 priedo 1'!B180</f>
        <v>2.1.2.5.11</v>
      </c>
      <c r="C179" s="51" t="str">
        <f>'3 priedo 1'!C180</f>
        <v>R050019-405000-0133</v>
      </c>
      <c r="D179" s="225" t="str">
        <f>'3 priedo 1'!D180</f>
        <v>Kraštovaizdžio apsauga Kupiškio rajono savivaldybėje</v>
      </c>
      <c r="E179" s="278" t="s">
        <v>168</v>
      </c>
      <c r="F179" s="278" t="s">
        <v>1185</v>
      </c>
      <c r="G179" s="425">
        <v>1.83</v>
      </c>
      <c r="H179" s="457" t="s">
        <v>170</v>
      </c>
      <c r="I179" s="457" t="s">
        <v>1194</v>
      </c>
      <c r="J179" s="407">
        <v>41</v>
      </c>
      <c r="K179" s="407"/>
      <c r="L179" s="407"/>
      <c r="M179" s="407"/>
      <c r="N179" s="407"/>
      <c r="O179" s="407"/>
      <c r="P179" s="407"/>
      <c r="Q179" s="407"/>
      <c r="R179" s="424"/>
      <c r="S179" s="424"/>
      <c r="T179" s="225"/>
      <c r="U179" s="225"/>
      <c r="V179" s="225"/>
    </row>
    <row r="180" spans="1:22" ht="42.75" x14ac:dyDescent="0.25">
      <c r="B180" s="426" t="str">
        <f>'3 priedo 1'!B181</f>
        <v>2.1.2.6</v>
      </c>
      <c r="C180" s="422"/>
      <c r="D180" s="423" t="str">
        <f>'3 priedo 1'!D181</f>
        <v>Priemonė: Darnaus judumo miestuose skatinimas</v>
      </c>
      <c r="E180" s="210"/>
      <c r="F180" s="210"/>
      <c r="G180" s="210"/>
      <c r="H180" s="210"/>
      <c r="I180" s="210"/>
      <c r="J180" s="210"/>
      <c r="K180" s="210"/>
      <c r="L180" s="211"/>
      <c r="M180" s="211"/>
      <c r="N180" s="211"/>
      <c r="O180" s="211"/>
      <c r="P180" s="211"/>
      <c r="Q180" s="211"/>
      <c r="R180" s="210"/>
      <c r="S180" s="210"/>
      <c r="T180" s="211"/>
      <c r="U180" s="211"/>
      <c r="V180" s="211"/>
    </row>
    <row r="181" spans="1:22" ht="45" x14ac:dyDescent="0.25">
      <c r="B181" s="41" t="str">
        <f>'3 priedo 1'!B182</f>
        <v>2.1.2.6.1</v>
      </c>
      <c r="C181" s="51" t="str">
        <f>'3 priedo 1'!C182</f>
        <v>R055513-195000-0134</v>
      </c>
      <c r="D181" s="225" t="str">
        <f>'3 priedo 1'!D182</f>
        <v>Darnaus judumo planų parengimas</v>
      </c>
      <c r="E181" s="407" t="s">
        <v>174</v>
      </c>
      <c r="F181" s="278" t="s">
        <v>1205</v>
      </c>
      <c r="G181" s="407">
        <v>1</v>
      </c>
      <c r="H181" s="407"/>
      <c r="I181" s="424"/>
      <c r="J181" s="424"/>
      <c r="K181" s="424"/>
      <c r="L181" s="225"/>
      <c r="M181" s="225"/>
      <c r="N181" s="225"/>
      <c r="O181" s="225"/>
      <c r="P181" s="225"/>
      <c r="Q181" s="225"/>
      <c r="R181" s="424"/>
      <c r="S181" s="424"/>
      <c r="T181" s="225"/>
      <c r="U181" s="225"/>
      <c r="V181" s="225"/>
    </row>
    <row r="182" spans="1:22" ht="60" x14ac:dyDescent="0.25">
      <c r="B182" s="41" t="str">
        <f>'3 priedo 1'!B183</f>
        <v>2.1.2.6.2</v>
      </c>
      <c r="C182" s="51" t="str">
        <f>'3 priedo 1'!C183</f>
        <v>R055514-180000-0135</v>
      </c>
      <c r="D182" s="225" t="str">
        <f>'3 priedo 1'!D183</f>
        <v>Darnaus judumo priemonių diegimas Panevėžio mieste</v>
      </c>
      <c r="E182" s="407" t="s">
        <v>176</v>
      </c>
      <c r="F182" s="278" t="s">
        <v>1209</v>
      </c>
      <c r="G182" s="407">
        <v>1</v>
      </c>
      <c r="H182" s="407"/>
      <c r="I182" s="424"/>
      <c r="J182" s="424"/>
      <c r="K182" s="424"/>
      <c r="L182" s="225"/>
      <c r="M182" s="225"/>
      <c r="N182" s="225"/>
      <c r="O182" s="225"/>
      <c r="P182" s="225"/>
      <c r="Q182" s="225"/>
      <c r="R182" s="424"/>
      <c r="S182" s="424"/>
      <c r="T182" s="225"/>
      <c r="U182" s="225"/>
      <c r="V182" s="225"/>
    </row>
    <row r="183" spans="1:22" ht="60" x14ac:dyDescent="0.25">
      <c r="B183" s="256" t="str">
        <f>'3 priedo 1'!B184</f>
        <v>2.1.2.6.3</v>
      </c>
      <c r="C183" s="441" t="str">
        <f>'3 priedo 1'!C184</f>
        <v>R055514-180000-1135</v>
      </c>
      <c r="D183" s="225" t="str">
        <f>'3 priedo 1'!D184</f>
        <v xml:space="preserve">Intelektinės transporto sistemos diegimas Panevėžio mieste </v>
      </c>
      <c r="E183" s="407" t="s">
        <v>175</v>
      </c>
      <c r="F183" s="278" t="s">
        <v>1207</v>
      </c>
      <c r="G183" s="407">
        <v>1</v>
      </c>
      <c r="H183" s="407" t="s">
        <v>176</v>
      </c>
      <c r="I183" s="278" t="s">
        <v>1423</v>
      </c>
      <c r="J183" s="424">
        <v>1</v>
      </c>
      <c r="K183" s="424"/>
      <c r="L183" s="225"/>
      <c r="M183" s="225"/>
      <c r="N183" s="225"/>
      <c r="O183" s="225"/>
      <c r="P183" s="225"/>
      <c r="Q183" s="225"/>
      <c r="R183" s="424"/>
      <c r="S183" s="424"/>
      <c r="T183" s="225"/>
      <c r="U183" s="225"/>
      <c r="V183" s="225"/>
    </row>
    <row r="184" spans="1:22" ht="42.75" x14ac:dyDescent="0.25">
      <c r="A184" s="469"/>
      <c r="B184" s="470" t="str">
        <f>'3 priedo 1'!B185</f>
        <v>2.1.2.7</v>
      </c>
      <c r="C184" s="471"/>
      <c r="D184" s="472" t="str">
        <f>'3 priedo 1'!D185</f>
        <v>Priemonė: Aplinkai draugiško viešojo transporto plėtra</v>
      </c>
      <c r="E184" s="210"/>
      <c r="F184" s="210"/>
      <c r="G184" s="210"/>
      <c r="H184" s="210"/>
      <c r="I184" s="210"/>
      <c r="J184" s="210"/>
      <c r="K184" s="210"/>
      <c r="L184" s="211"/>
      <c r="M184" s="211"/>
      <c r="N184" s="211"/>
      <c r="O184" s="211"/>
      <c r="P184" s="211"/>
      <c r="Q184" s="211"/>
      <c r="R184" s="210"/>
      <c r="S184" s="210"/>
      <c r="T184" s="211"/>
      <c r="U184" s="211"/>
      <c r="V184" s="211"/>
    </row>
    <row r="185" spans="1:22" ht="60" x14ac:dyDescent="0.25">
      <c r="B185" s="41" t="str">
        <f>'3 priedo 1'!B186</f>
        <v>2.1.2.7.1</v>
      </c>
      <c r="C185" s="51" t="str">
        <f>'3 priedo 1'!C186</f>
        <v>R055518-100000-0136</v>
      </c>
      <c r="D185" s="225" t="str">
        <f>'3 priedo 1'!D186</f>
        <v>2020-02-28 SPT sprendimu Nr. 51/4S-6 projektų sąrašas panaikintas</v>
      </c>
      <c r="E185" s="278"/>
      <c r="F185" s="278"/>
      <c r="G185" s="278"/>
      <c r="H185" s="278"/>
      <c r="I185" s="424"/>
      <c r="J185" s="424"/>
      <c r="K185" s="424"/>
      <c r="L185" s="225"/>
      <c r="M185" s="225"/>
      <c r="N185" s="225"/>
      <c r="O185" s="225"/>
      <c r="P185" s="225"/>
      <c r="Q185" s="225"/>
      <c r="R185" s="424"/>
      <c r="S185" s="424"/>
      <c r="T185" s="225"/>
      <c r="U185" s="225"/>
      <c r="V185" s="225"/>
    </row>
    <row r="186" spans="1:22" ht="45" x14ac:dyDescent="0.25">
      <c r="B186" s="41" t="str">
        <f>'3 priedo 1'!B187</f>
        <v>2.1.2.7.2</v>
      </c>
      <c r="C186" s="51" t="str">
        <f>'3 priedo 1'!C187</f>
        <v>R055518-100000-0137</v>
      </c>
      <c r="D186" s="225" t="str">
        <f>'3 priedo 1'!D187</f>
        <v>Projektas RPT 2018-10-26 sprendimu Nr. 51/4S-28 išbrauktas</v>
      </c>
      <c r="E186" s="473"/>
      <c r="F186" s="474"/>
      <c r="G186" s="473"/>
      <c r="H186" s="473"/>
      <c r="I186" s="424"/>
      <c r="J186" s="424"/>
      <c r="K186" s="424"/>
      <c r="L186" s="225"/>
      <c r="M186" s="225"/>
      <c r="N186" s="225"/>
      <c r="O186" s="225"/>
      <c r="P186" s="225"/>
      <c r="Q186" s="225"/>
      <c r="R186" s="424"/>
      <c r="S186" s="424"/>
      <c r="T186" s="225"/>
      <c r="U186" s="225"/>
      <c r="V186" s="225"/>
    </row>
    <row r="187" spans="1:22" ht="75" x14ac:dyDescent="0.25">
      <c r="B187" s="41" t="str">
        <f>'3 priedo 1'!B188</f>
        <v>2.1.2.7.3</v>
      </c>
      <c r="C187" s="51" t="str">
        <f>'3 priedo 1'!C188</f>
        <v>R055517-105000-0138</v>
      </c>
      <c r="D187" s="225" t="str">
        <f>'3 priedo 1'!D188</f>
        <v>Miesto viešojo transporto priemonių parko atnaujinimas Panevėžio mieste</v>
      </c>
      <c r="E187" s="407" t="s">
        <v>178</v>
      </c>
      <c r="F187" s="278" t="s">
        <v>1212</v>
      </c>
      <c r="G187" s="407">
        <v>8</v>
      </c>
      <c r="H187" s="407"/>
      <c r="I187" s="424"/>
      <c r="J187" s="424"/>
      <c r="K187" s="424"/>
      <c r="L187" s="225"/>
      <c r="M187" s="225"/>
      <c r="N187" s="225"/>
      <c r="O187" s="225"/>
      <c r="P187" s="225"/>
      <c r="Q187" s="225"/>
      <c r="R187" s="424"/>
      <c r="S187" s="424"/>
      <c r="T187" s="225"/>
      <c r="U187" s="225"/>
      <c r="V187" s="225"/>
    </row>
    <row r="188" spans="1:22" ht="71.25" x14ac:dyDescent="0.25">
      <c r="B188" s="426" t="str">
        <f>'3 priedo 1'!B189</f>
        <v>2.1.2.8</v>
      </c>
      <c r="C188" s="422"/>
      <c r="D188" s="423" t="str">
        <f>'3 priedo 1'!D189</f>
        <v xml:space="preserve">Priemonė: Kaimo gyvenamųjų vietovių (turinčių iki 1 tūkst. gyventojų) atnaujinimas </v>
      </c>
      <c r="E188" s="210"/>
      <c r="F188" s="210"/>
      <c r="G188" s="210"/>
      <c r="H188" s="210"/>
      <c r="I188" s="210"/>
      <c r="J188" s="210"/>
      <c r="K188" s="210"/>
      <c r="L188" s="211"/>
      <c r="M188" s="211"/>
      <c r="N188" s="211"/>
      <c r="O188" s="211"/>
      <c r="P188" s="211"/>
      <c r="Q188" s="211"/>
      <c r="R188" s="210"/>
      <c r="S188" s="210"/>
      <c r="T188" s="211"/>
      <c r="U188" s="211"/>
      <c r="V188" s="211"/>
    </row>
    <row r="189" spans="1:22" x14ac:dyDescent="0.25">
      <c r="B189" s="41" t="str">
        <f>'3 priedo 1'!B190</f>
        <v>2.1.2.8.1</v>
      </c>
      <c r="C189" s="51"/>
      <c r="D189" s="225"/>
      <c r="E189" s="424"/>
      <c r="F189" s="424"/>
      <c r="G189" s="424"/>
      <c r="H189" s="424"/>
      <c r="I189" s="424"/>
      <c r="J189" s="424"/>
      <c r="K189" s="424"/>
      <c r="L189" s="225"/>
      <c r="M189" s="225"/>
      <c r="N189" s="225"/>
      <c r="O189" s="225"/>
      <c r="P189" s="225"/>
      <c r="Q189" s="225"/>
      <c r="R189" s="424"/>
      <c r="S189" s="424"/>
      <c r="T189" s="225"/>
      <c r="U189" s="225"/>
      <c r="V189" s="225"/>
    </row>
    <row r="190" spans="1:22" ht="57" x14ac:dyDescent="0.25">
      <c r="B190" s="426" t="str">
        <f>'3 priedo 1'!B191</f>
        <v>2.1.2.9</v>
      </c>
      <c r="C190" s="422"/>
      <c r="D190" s="423" t="str">
        <f>'3 priedo 1'!D191</f>
        <v>Priemonė: Pėsčiųjų ir dviračių takų rekonstrukcija ir plėtra</v>
      </c>
      <c r="E190" s="210"/>
      <c r="F190" s="210"/>
      <c r="G190" s="210"/>
      <c r="H190" s="210"/>
      <c r="I190" s="210"/>
      <c r="J190" s="210"/>
      <c r="K190" s="210"/>
      <c r="L190" s="211"/>
      <c r="M190" s="211"/>
      <c r="N190" s="211"/>
      <c r="O190" s="211"/>
      <c r="P190" s="211"/>
      <c r="Q190" s="211"/>
      <c r="R190" s="210"/>
      <c r="S190" s="210"/>
      <c r="T190" s="211"/>
      <c r="U190" s="211"/>
      <c r="V190" s="211"/>
    </row>
    <row r="191" spans="1:22" ht="90" x14ac:dyDescent="0.25">
      <c r="B191" s="41" t="str">
        <f>'3 priedo 1'!B192</f>
        <v>2.1.2.9.1</v>
      </c>
      <c r="C191" s="51" t="str">
        <f>'3 priedo 1'!C192</f>
        <v>R055516-190000-0139</v>
      </c>
      <c r="D191" s="225" t="str">
        <f>'3 priedo 1'!D192</f>
        <v>Dviračių ir pėsčiųjų tako Biržų mieste J. Basanavičiaus, Malūno, Atgimimo ir Jaunimo g. prie Širvėnos ežero įrengimas (II etapas)</v>
      </c>
      <c r="E191" s="278" t="s">
        <v>181</v>
      </c>
      <c r="F191" s="278" t="s">
        <v>1214</v>
      </c>
      <c r="G191" s="475">
        <v>1</v>
      </c>
      <c r="H191" s="407"/>
      <c r="I191" s="424"/>
      <c r="J191" s="424"/>
      <c r="K191" s="424"/>
      <c r="L191" s="225"/>
      <c r="M191" s="225"/>
      <c r="N191" s="225"/>
      <c r="O191" s="225"/>
      <c r="P191" s="225"/>
      <c r="Q191" s="225"/>
      <c r="R191" s="424"/>
      <c r="S191" s="424"/>
      <c r="T191" s="225"/>
      <c r="U191" s="225"/>
      <c r="V191" s="225"/>
    </row>
    <row r="192" spans="1:22" ht="75" x14ac:dyDescent="0.25">
      <c r="B192" s="41" t="str">
        <f>'3 priedo 1'!B193</f>
        <v>2.1.2.9.2</v>
      </c>
      <c r="C192" s="51" t="str">
        <f>'3 priedo 1'!C193</f>
        <v>R055516-195000-0140</v>
      </c>
      <c r="D192" s="225" t="str">
        <f>'3 priedo 1'!D193</f>
        <v>„Dviračių transporto infrastruktūros plėtra Kupiškio mieste, K. Šimonio g.“</v>
      </c>
      <c r="E192" s="407" t="s">
        <v>182</v>
      </c>
      <c r="F192" s="278" t="s">
        <v>1216</v>
      </c>
      <c r="G192" s="407">
        <v>0.78</v>
      </c>
      <c r="H192" s="407"/>
      <c r="I192" s="424"/>
      <c r="J192" s="424"/>
      <c r="K192" s="424"/>
      <c r="L192" s="225"/>
      <c r="M192" s="225"/>
      <c r="N192" s="225"/>
      <c r="O192" s="225"/>
      <c r="P192" s="225"/>
      <c r="Q192" s="225"/>
      <c r="R192" s="424"/>
      <c r="S192" s="424"/>
      <c r="T192" s="225"/>
      <c r="U192" s="225"/>
      <c r="V192" s="225"/>
    </row>
    <row r="193" spans="2:22" ht="75" x14ac:dyDescent="0.25">
      <c r="B193" s="41" t="str">
        <f>'3 priedo 1'!B194</f>
        <v>2.1.2.9.3</v>
      </c>
      <c r="C193" s="51" t="str">
        <f>'3 priedo 1'!C194</f>
        <v>R055516-195000-0141</v>
      </c>
      <c r="D193" s="225" t="str">
        <f>'3 priedo 1'!D194</f>
        <v>„Dviračių transporto infrastruktūros plėtra Kupiškio mieste, K. Šimonio g.“</v>
      </c>
      <c r="E193" s="407" t="s">
        <v>182</v>
      </c>
      <c r="F193" s="278" t="s">
        <v>1218</v>
      </c>
      <c r="G193" s="476">
        <v>2.0499999999999998</v>
      </c>
      <c r="H193" s="407"/>
      <c r="I193" s="424"/>
      <c r="J193" s="424"/>
      <c r="K193" s="424"/>
      <c r="L193" s="225"/>
      <c r="M193" s="225"/>
      <c r="N193" s="225"/>
      <c r="O193" s="225"/>
      <c r="P193" s="225"/>
      <c r="Q193" s="225"/>
      <c r="R193" s="424"/>
      <c r="S193" s="424"/>
      <c r="T193" s="225"/>
      <c r="U193" s="225"/>
      <c r="V193" s="225"/>
    </row>
    <row r="194" spans="2:22" ht="60" x14ac:dyDescent="0.25">
      <c r="B194" s="41" t="str">
        <f>'3 priedo 1'!B195</f>
        <v>2.1.2.9.4</v>
      </c>
      <c r="C194" s="51" t="str">
        <f>'3 priedo 1'!C195</f>
        <v>R055516-190000-0142</v>
      </c>
      <c r="D194" s="225" t="str">
        <f>'3 priedo 1'!D195</f>
        <v xml:space="preserve">Dviračių transporto infrastruktūros plėtra Taikos gatvėje Pasvalio mieste </v>
      </c>
      <c r="E194" s="407" t="s">
        <v>181</v>
      </c>
      <c r="F194" s="278" t="s">
        <v>1220</v>
      </c>
      <c r="G194" s="477">
        <v>0.64</v>
      </c>
      <c r="H194" s="407"/>
      <c r="I194" s="424"/>
      <c r="J194" s="424"/>
      <c r="K194" s="424"/>
      <c r="L194" s="225"/>
      <c r="M194" s="225"/>
      <c r="N194" s="225"/>
      <c r="O194" s="225"/>
      <c r="P194" s="225"/>
      <c r="Q194" s="225"/>
      <c r="R194" s="424"/>
      <c r="S194" s="424"/>
      <c r="T194" s="225"/>
      <c r="U194" s="225"/>
      <c r="V194" s="225"/>
    </row>
    <row r="195" spans="2:22" ht="60" x14ac:dyDescent="0.25">
      <c r="B195" s="41" t="str">
        <f>'3 priedo 1'!B196</f>
        <v>2.1.2.9.5</v>
      </c>
      <c r="C195" s="51" t="str">
        <f>'3 priedo 1'!C196</f>
        <v>R055516-190000-0143</v>
      </c>
      <c r="D195" s="225" t="str">
        <f>'3 priedo 1'!D196</f>
        <v xml:space="preserve">Pėsčiųjų ir dviračių takų plėtra Rokiškio miesto Vilties, Aušros gatvėse </v>
      </c>
      <c r="E195" s="407" t="s">
        <v>181</v>
      </c>
      <c r="F195" s="278" t="s">
        <v>1220</v>
      </c>
      <c r="G195" s="478">
        <v>1.29</v>
      </c>
      <c r="H195" s="407"/>
      <c r="I195" s="424"/>
      <c r="J195" s="424"/>
      <c r="K195" s="424"/>
      <c r="L195" s="225"/>
      <c r="M195" s="225"/>
      <c r="N195" s="225"/>
      <c r="O195" s="225"/>
      <c r="P195" s="225"/>
      <c r="Q195" s="225"/>
      <c r="R195" s="424"/>
      <c r="S195" s="424"/>
      <c r="T195" s="225"/>
      <c r="U195" s="225"/>
      <c r="V195" s="225"/>
    </row>
    <row r="196" spans="2:22" ht="60" x14ac:dyDescent="0.25">
      <c r="B196" s="41" t="str">
        <f>'3 priedo 1'!B197</f>
        <v>2.1.2.9.6</v>
      </c>
      <c r="C196" s="51" t="str">
        <f>'3 priedo 1'!C197</f>
        <v>R055516-190000-0144</v>
      </c>
      <c r="D196" s="225" t="str">
        <f>'3 priedo 1'!D197</f>
        <v>Pėsčiųjų ir dviračių takų plėtra Ramygalos miesto parke ir Parko g., Panevėžio rajone</v>
      </c>
      <c r="E196" s="407" t="s">
        <v>181</v>
      </c>
      <c r="F196" s="278" t="s">
        <v>1220</v>
      </c>
      <c r="G196" s="479">
        <v>0.84</v>
      </c>
      <c r="H196" s="407"/>
      <c r="I196" s="424"/>
      <c r="J196" s="424"/>
      <c r="K196" s="424"/>
      <c r="L196" s="225"/>
      <c r="M196" s="225"/>
      <c r="N196" s="225"/>
      <c r="O196" s="225"/>
      <c r="P196" s="225"/>
      <c r="Q196" s="225"/>
      <c r="R196" s="424"/>
      <c r="S196" s="424"/>
      <c r="T196" s="225"/>
      <c r="U196" s="225"/>
      <c r="V196" s="225"/>
    </row>
    <row r="197" spans="2:22" ht="61.5" customHeight="1" x14ac:dyDescent="0.25">
      <c r="B197" s="41" t="str">
        <f>'3 priedo 1'!B198</f>
        <v>2.1.2.9.7</v>
      </c>
      <c r="C197" s="51" t="str">
        <f>'3 priedo 1'!C198</f>
        <v>R055516-190000-1144</v>
      </c>
      <c r="D197" s="225" t="str">
        <f>'3 priedo 1'!D198</f>
        <v>Pėsčiųjų ir dviračių tako nuo Vakarinės g. link Berčiūnų gyvenvietės modernizavimas</v>
      </c>
      <c r="E197" s="407" t="s">
        <v>182</v>
      </c>
      <c r="F197" s="278" t="s">
        <v>1218</v>
      </c>
      <c r="G197" s="479">
        <v>0.5</v>
      </c>
      <c r="H197" s="407"/>
      <c r="I197" s="424"/>
      <c r="J197" s="424"/>
      <c r="K197" s="424"/>
      <c r="L197" s="225"/>
      <c r="M197" s="225"/>
      <c r="N197" s="225"/>
      <c r="O197" s="225"/>
      <c r="P197" s="225"/>
      <c r="Q197" s="225"/>
      <c r="R197" s="424"/>
      <c r="S197" s="424"/>
      <c r="T197" s="225"/>
      <c r="U197" s="225"/>
      <c r="V197" s="225"/>
    </row>
    <row r="198" spans="2:22" ht="46.5" customHeight="1" x14ac:dyDescent="0.25">
      <c r="B198" s="41" t="str">
        <f>'3 priedo 1'!B199</f>
        <v>2.1.2.9.8</v>
      </c>
      <c r="C198" s="51" t="str">
        <f>'3 priedo 1'!C199</f>
        <v>R055516-190000-2144</v>
      </c>
      <c r="D198" s="225" t="str">
        <f>'3 priedo 1'!D199</f>
        <v>Dviračių ir pėsčiųjų tako Biržų mieste, Jaunimo g. dalyje, įrengimas</v>
      </c>
      <c r="E198" s="407" t="s">
        <v>181</v>
      </c>
      <c r="F198" s="278" t="s">
        <v>1220</v>
      </c>
      <c r="G198" s="479">
        <v>0.1</v>
      </c>
      <c r="H198" s="407"/>
      <c r="I198" s="424"/>
      <c r="J198" s="424"/>
      <c r="K198" s="424"/>
      <c r="L198" s="225"/>
      <c r="M198" s="225"/>
      <c r="N198" s="225"/>
      <c r="O198" s="225"/>
      <c r="P198" s="225"/>
      <c r="Q198" s="225"/>
      <c r="R198" s="424"/>
      <c r="S198" s="424"/>
      <c r="T198" s="225"/>
      <c r="U198" s="225"/>
      <c r="V198" s="225"/>
    </row>
    <row r="199" spans="2:22" ht="57" x14ac:dyDescent="0.25">
      <c r="B199" s="426" t="str">
        <f>'3 priedo 1'!B200</f>
        <v>2.1.2.10</v>
      </c>
      <c r="C199" s="422"/>
      <c r="D199" s="423" t="str">
        <f>'3 priedo 1'!D200</f>
        <v>Priemonė: Elektromobilių įkrovimo aikštelių įrengimas</v>
      </c>
      <c r="E199" s="210"/>
      <c r="F199" s="210"/>
      <c r="G199" s="210"/>
      <c r="H199" s="210"/>
      <c r="I199" s="210"/>
      <c r="J199" s="210"/>
      <c r="K199" s="210"/>
      <c r="L199" s="211"/>
      <c r="M199" s="211"/>
      <c r="N199" s="211"/>
      <c r="O199" s="211"/>
      <c r="P199" s="211"/>
      <c r="Q199" s="211"/>
      <c r="R199" s="210"/>
      <c r="S199" s="210"/>
      <c r="T199" s="211"/>
      <c r="U199" s="211"/>
      <c r="V199" s="211"/>
    </row>
    <row r="200" spans="2:22" ht="60" x14ac:dyDescent="0.25">
      <c r="B200" s="41" t="str">
        <f>'3 priedo 1'!B201</f>
        <v>2.1.2.10.1</v>
      </c>
      <c r="C200" s="51" t="str">
        <f>'3 priedo 1'!C201</f>
        <v>R055515-195000-0145</v>
      </c>
      <c r="D200" s="225" t="str">
        <f>'3 priedo 1'!D201</f>
        <v>Elektromobilių akumuliatorių įkrovimo stotelių įrengimas</v>
      </c>
      <c r="E200" s="407" t="s">
        <v>185</v>
      </c>
      <c r="F200" s="278" t="s">
        <v>1224</v>
      </c>
      <c r="G200" s="480">
        <v>8</v>
      </c>
      <c r="H200" s="424"/>
      <c r="I200" s="424"/>
      <c r="J200" s="424"/>
      <c r="K200" s="424"/>
      <c r="L200" s="225"/>
      <c r="M200" s="225"/>
      <c r="N200" s="225"/>
      <c r="O200" s="225"/>
      <c r="P200" s="225"/>
      <c r="Q200" s="225"/>
      <c r="R200" s="424"/>
      <c r="S200" s="424"/>
      <c r="T200" s="225"/>
      <c r="U200" s="225"/>
      <c r="V200" s="225"/>
    </row>
    <row r="201" spans="2:22" ht="42.75" x14ac:dyDescent="0.25">
      <c r="B201" s="426" t="str">
        <f>'3 priedo 1'!B202</f>
        <v>2.1.2.11</v>
      </c>
      <c r="C201" s="422"/>
      <c r="D201" s="423" t="str">
        <f>'3 priedo 1'!D202</f>
        <v xml:space="preserve">Priemonė: Taršos mažinimo priemonių įgyvendinimas </v>
      </c>
      <c r="E201" s="210"/>
      <c r="F201" s="210"/>
      <c r="G201" s="210"/>
      <c r="H201" s="210"/>
      <c r="I201" s="210"/>
      <c r="J201" s="210"/>
      <c r="K201" s="210"/>
      <c r="L201" s="211"/>
      <c r="M201" s="211"/>
      <c r="N201" s="211"/>
      <c r="O201" s="211"/>
      <c r="P201" s="211"/>
      <c r="Q201" s="211"/>
      <c r="R201" s="210"/>
      <c r="S201" s="210"/>
      <c r="T201" s="211"/>
      <c r="U201" s="211"/>
      <c r="V201" s="211"/>
    </row>
    <row r="202" spans="2:22" ht="105" x14ac:dyDescent="0.25">
      <c r="B202" s="41" t="str">
        <f>'3 priedo 1'!B203</f>
        <v>2.1.2.11.1</v>
      </c>
      <c r="C202" s="51" t="str">
        <f>'3 priedo 1'!C203</f>
        <v>R050021-375000-0146</v>
      </c>
      <c r="D202" s="225" t="str">
        <f>'3 priedo 1'!D203</f>
        <v>Oro kokybės valdymo planų parengimas ir taršos mažinimo priemonių įgyvendinimas</v>
      </c>
      <c r="E202" s="407" t="s">
        <v>186</v>
      </c>
      <c r="F202" s="278" t="s">
        <v>1226</v>
      </c>
      <c r="G202" s="407">
        <v>1</v>
      </c>
      <c r="H202" s="407" t="s">
        <v>187</v>
      </c>
      <c r="I202" s="278" t="s">
        <v>1227</v>
      </c>
      <c r="J202" s="407">
        <v>2</v>
      </c>
      <c r="K202" s="407" t="s">
        <v>188</v>
      </c>
      <c r="L202" s="408" t="s">
        <v>1228</v>
      </c>
      <c r="M202" s="407">
        <v>2</v>
      </c>
      <c r="N202" s="225"/>
      <c r="O202" s="225"/>
      <c r="P202" s="225"/>
      <c r="Q202" s="225"/>
      <c r="R202" s="424"/>
      <c r="S202" s="424"/>
      <c r="T202" s="225"/>
      <c r="U202" s="225"/>
      <c r="V202" s="225"/>
    </row>
    <row r="203" spans="2:22" ht="15" customHeight="1" x14ac:dyDescent="0.25">
      <c r="B203" s="531" t="s">
        <v>1424</v>
      </c>
      <c r="C203" s="532"/>
      <c r="D203" s="532"/>
      <c r="E203" s="532"/>
      <c r="F203" s="532"/>
      <c r="G203" s="532"/>
      <c r="H203" s="532"/>
      <c r="I203" s="532"/>
      <c r="J203" s="532"/>
      <c r="K203" s="532"/>
      <c r="L203" s="532"/>
      <c r="M203" s="532"/>
      <c r="N203" s="532"/>
      <c r="O203" s="532"/>
      <c r="P203" s="532"/>
      <c r="Q203" s="532"/>
      <c r="R203" s="532"/>
      <c r="S203" s="532"/>
      <c r="T203" s="532"/>
      <c r="U203" s="532"/>
      <c r="V203" s="532"/>
    </row>
  </sheetData>
  <mergeCells count="7">
    <mergeCell ref="B203:V203"/>
    <mergeCell ref="B7:B8"/>
    <mergeCell ref="C7:C8"/>
    <mergeCell ref="D7:D8"/>
    <mergeCell ref="E7:V7"/>
    <mergeCell ref="E141:F141"/>
    <mergeCell ref="E142:F14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204"/>
  <sheetViews>
    <sheetView workbookViewId="0">
      <pane xSplit="5" ySplit="8" topLeftCell="F138" activePane="bottomRight" state="frozen"/>
      <selection pane="topRight" activeCell="F1" sqref="F1"/>
      <selection pane="bottomLeft" activeCell="A9" sqref="A9"/>
      <selection pane="bottomRight" activeCell="D138" sqref="D138"/>
    </sheetView>
  </sheetViews>
  <sheetFormatPr defaultRowHeight="15" x14ac:dyDescent="0.25"/>
  <cols>
    <col min="1" max="1" width="4.42578125" style="54" customWidth="1"/>
    <col min="2" max="2" width="8.140625" style="54" customWidth="1"/>
    <col min="3" max="3" width="12.28515625" style="54" customWidth="1"/>
    <col min="4" max="4" width="15.42578125" style="54" customWidth="1"/>
    <col min="5" max="6" width="10.85546875" style="54" customWidth="1"/>
    <col min="7" max="7" width="14.28515625" style="54" bestFit="1" customWidth="1"/>
    <col min="8" max="8" width="13.5703125" style="54" customWidth="1"/>
    <col min="9" max="9" width="12.85546875" style="54" customWidth="1"/>
    <col min="10" max="10" width="12.7109375" style="54" customWidth="1"/>
    <col min="11" max="11" width="14.5703125" style="54" customWidth="1"/>
    <col min="12" max="12" width="13.140625" style="54" customWidth="1"/>
    <col min="13" max="13" width="13.7109375" style="54" customWidth="1"/>
    <col min="14" max="14" width="12" style="54" customWidth="1"/>
    <col min="15" max="15" width="13.7109375" style="54" customWidth="1"/>
    <col min="16" max="16" width="12.140625" style="54" customWidth="1"/>
    <col min="17" max="18" width="12.5703125" style="54" customWidth="1"/>
    <col min="19" max="20" width="12.28515625" style="54" customWidth="1"/>
    <col min="21" max="21" width="10" style="54" bestFit="1" customWidth="1"/>
    <col min="22" max="16384" width="9.140625" style="54"/>
  </cols>
  <sheetData>
    <row r="1" spans="2:20" ht="15.75" x14ac:dyDescent="0.25">
      <c r="Q1" s="4" t="s">
        <v>6</v>
      </c>
      <c r="R1" s="55"/>
    </row>
    <row r="2" spans="2:20" ht="15.75" x14ac:dyDescent="0.25">
      <c r="Q2" s="4" t="s">
        <v>7</v>
      </c>
      <c r="R2" s="55"/>
    </row>
    <row r="3" spans="2:20" ht="15.75" x14ac:dyDescent="0.25">
      <c r="Q3" s="4" t="s">
        <v>378</v>
      </c>
      <c r="R3" s="55"/>
    </row>
    <row r="4" spans="2:20" ht="15.75" x14ac:dyDescent="0.25">
      <c r="B4" s="56" t="s">
        <v>379</v>
      </c>
    </row>
    <row r="5" spans="2:20" ht="15.75" customHeight="1" x14ac:dyDescent="0.25">
      <c r="B5" s="11" t="s">
        <v>380</v>
      </c>
    </row>
    <row r="6" spans="2:20" ht="23.25" customHeight="1" x14ac:dyDescent="0.25">
      <c r="B6" s="548" t="s">
        <v>381</v>
      </c>
      <c r="C6" s="548" t="s">
        <v>382</v>
      </c>
      <c r="D6" s="548" t="s">
        <v>383</v>
      </c>
      <c r="E6" s="548" t="s">
        <v>384</v>
      </c>
      <c r="F6" s="548" t="s">
        <v>385</v>
      </c>
      <c r="G6" s="551" t="s">
        <v>386</v>
      </c>
      <c r="H6" s="544" t="s">
        <v>387</v>
      </c>
      <c r="I6" s="545"/>
      <c r="J6" s="545"/>
      <c r="K6" s="546"/>
      <c r="L6" s="544" t="s">
        <v>388</v>
      </c>
      <c r="M6" s="545"/>
      <c r="N6" s="545"/>
      <c r="O6" s="546"/>
      <c r="P6" s="544" t="s">
        <v>389</v>
      </c>
      <c r="Q6" s="547"/>
      <c r="R6" s="547"/>
      <c r="S6" s="547"/>
      <c r="T6" s="548" t="s">
        <v>10</v>
      </c>
    </row>
    <row r="7" spans="2:20" ht="12" customHeight="1" x14ac:dyDescent="0.25">
      <c r="B7" s="549"/>
      <c r="C7" s="549"/>
      <c r="D7" s="549"/>
      <c r="E7" s="549"/>
      <c r="F7" s="549"/>
      <c r="G7" s="554"/>
      <c r="H7" s="542" t="s">
        <v>390</v>
      </c>
      <c r="I7" s="551" t="s">
        <v>391</v>
      </c>
      <c r="J7" s="551" t="s">
        <v>392</v>
      </c>
      <c r="K7" s="542" t="s">
        <v>393</v>
      </c>
      <c r="L7" s="542" t="s">
        <v>390</v>
      </c>
      <c r="M7" s="551" t="s">
        <v>391</v>
      </c>
      <c r="N7" s="551" t="s">
        <v>392</v>
      </c>
      <c r="O7" s="542" t="s">
        <v>393</v>
      </c>
      <c r="P7" s="553" t="s">
        <v>24</v>
      </c>
      <c r="Q7" s="551" t="s">
        <v>394</v>
      </c>
      <c r="R7" s="551" t="s">
        <v>392</v>
      </c>
      <c r="S7" s="542" t="s">
        <v>26</v>
      </c>
      <c r="T7" s="549"/>
    </row>
    <row r="8" spans="2:20" s="8" customFormat="1" ht="79.5" customHeight="1" x14ac:dyDescent="0.25">
      <c r="B8" s="549"/>
      <c r="C8" s="549"/>
      <c r="D8" s="549"/>
      <c r="E8" s="549"/>
      <c r="F8" s="549"/>
      <c r="G8" s="554"/>
      <c r="H8" s="550"/>
      <c r="I8" s="552"/>
      <c r="J8" s="552"/>
      <c r="K8" s="550"/>
      <c r="L8" s="550"/>
      <c r="M8" s="552"/>
      <c r="N8" s="552"/>
      <c r="O8" s="550"/>
      <c r="P8" s="542"/>
      <c r="Q8" s="552"/>
      <c r="R8" s="552"/>
      <c r="S8" s="543"/>
      <c r="T8" s="549"/>
    </row>
    <row r="9" spans="2:20" ht="51" customHeight="1" x14ac:dyDescent="0.25">
      <c r="B9" s="12" t="s">
        <v>11</v>
      </c>
      <c r="C9" s="13"/>
      <c r="D9" s="14" t="s">
        <v>37</v>
      </c>
      <c r="E9" s="57"/>
      <c r="F9" s="57"/>
      <c r="G9" s="58"/>
      <c r="H9" s="59"/>
      <c r="I9" s="59"/>
      <c r="J9" s="59"/>
      <c r="K9" s="59"/>
      <c r="L9" s="59"/>
      <c r="M9" s="59"/>
      <c r="N9" s="59"/>
      <c r="O9" s="59"/>
      <c r="P9" s="59"/>
      <c r="Q9" s="59"/>
      <c r="R9" s="59"/>
      <c r="S9" s="59"/>
      <c r="T9" s="57"/>
    </row>
    <row r="10" spans="2:20" ht="63.75" customHeight="1" x14ac:dyDescent="0.25">
      <c r="B10" s="12" t="s">
        <v>12</v>
      </c>
      <c r="C10" s="13"/>
      <c r="D10" s="14" t="s">
        <v>36</v>
      </c>
      <c r="E10" s="57"/>
      <c r="F10" s="57"/>
      <c r="G10" s="58"/>
      <c r="H10" s="59"/>
      <c r="I10" s="59"/>
      <c r="J10" s="59"/>
      <c r="K10" s="59"/>
      <c r="L10" s="59"/>
      <c r="M10" s="59"/>
      <c r="N10" s="59"/>
      <c r="O10" s="59"/>
      <c r="P10" s="59"/>
      <c r="Q10" s="59"/>
      <c r="R10" s="59"/>
      <c r="S10" s="59"/>
      <c r="T10" s="57"/>
    </row>
    <row r="11" spans="2:20" ht="65.25" customHeight="1" x14ac:dyDescent="0.25">
      <c r="B11" s="12" t="s">
        <v>13</v>
      </c>
      <c r="C11" s="13"/>
      <c r="D11" s="14" t="s">
        <v>42</v>
      </c>
      <c r="E11" s="57"/>
      <c r="F11" s="57"/>
      <c r="G11" s="58"/>
      <c r="H11" s="59"/>
      <c r="I11" s="59"/>
      <c r="J11" s="59"/>
      <c r="K11" s="59"/>
      <c r="L11" s="59"/>
      <c r="M11" s="59"/>
      <c r="N11" s="59"/>
      <c r="O11" s="59"/>
      <c r="P11" s="59"/>
      <c r="Q11" s="59"/>
      <c r="R11" s="59"/>
      <c r="S11" s="59"/>
      <c r="T11" s="57"/>
    </row>
    <row r="12" spans="2:20" ht="84.75" customHeight="1" x14ac:dyDescent="0.25">
      <c r="B12" s="12" t="s">
        <v>14</v>
      </c>
      <c r="C12" s="13"/>
      <c r="D12" s="14" t="s">
        <v>47</v>
      </c>
      <c r="E12" s="13"/>
      <c r="F12" s="13"/>
      <c r="G12" s="58"/>
      <c r="H12" s="60">
        <f>'3 priedo 1'!P13</f>
        <v>964772.97</v>
      </c>
      <c r="I12" s="60">
        <f>'3 priedo 1'!Q13</f>
        <v>820057</v>
      </c>
      <c r="J12" s="60">
        <f>'3 priedo 1'!R13</f>
        <v>0</v>
      </c>
      <c r="K12" s="60">
        <f>'3 priedo 1'!S13</f>
        <v>144715.97</v>
      </c>
      <c r="L12" s="60">
        <f t="shared" ref="L12:S12" si="0">SUM(L13:L14)</f>
        <v>947890.38000000012</v>
      </c>
      <c r="M12" s="60">
        <f t="shared" si="0"/>
        <v>805706.8</v>
      </c>
      <c r="N12" s="60">
        <f t="shared" si="0"/>
        <v>0</v>
      </c>
      <c r="O12" s="60">
        <f t="shared" si="0"/>
        <v>142183.57999999999</v>
      </c>
      <c r="P12" s="60">
        <f t="shared" si="0"/>
        <v>446139.70999999996</v>
      </c>
      <c r="Q12" s="60">
        <f t="shared" si="0"/>
        <v>383885.16</v>
      </c>
      <c r="R12" s="60">
        <f t="shared" si="0"/>
        <v>0</v>
      </c>
      <c r="S12" s="60">
        <f t="shared" si="0"/>
        <v>62254.55</v>
      </c>
      <c r="T12" s="61"/>
    </row>
    <row r="13" spans="2:20" s="65" customFormat="1" ht="92.25" customHeight="1" x14ac:dyDescent="0.25">
      <c r="B13" s="17" t="s">
        <v>395</v>
      </c>
      <c r="C13" s="17" t="s">
        <v>396</v>
      </c>
      <c r="D13" s="62" t="s">
        <v>397</v>
      </c>
      <c r="E13" s="17" t="s">
        <v>398</v>
      </c>
      <c r="F13" s="62"/>
      <c r="G13" s="17" t="s">
        <v>399</v>
      </c>
      <c r="H13" s="63">
        <f>'3 priedo 1'!P14</f>
        <v>779212.9</v>
      </c>
      <c r="I13" s="63">
        <f>'3 priedo 1'!Q14</f>
        <v>662330.94999999995</v>
      </c>
      <c r="J13" s="63">
        <f>'3 priedo 1'!R14</f>
        <v>0</v>
      </c>
      <c r="K13" s="63">
        <f>'3 priedo 1'!S14</f>
        <v>116881.95</v>
      </c>
      <c r="L13" s="63">
        <f>SUM(M13:O13)</f>
        <v>762330.31</v>
      </c>
      <c r="M13" s="63">
        <v>647980.75</v>
      </c>
      <c r="N13" s="63">
        <v>0</v>
      </c>
      <c r="O13" s="63">
        <v>114349.56</v>
      </c>
      <c r="P13" s="63">
        <f>SUM(Q13:S13)</f>
        <v>320703.38</v>
      </c>
      <c r="Q13" s="63">
        <v>275597.87</v>
      </c>
      <c r="R13" s="63">
        <v>0</v>
      </c>
      <c r="S13" s="63">
        <v>45105.51</v>
      </c>
      <c r="T13" s="64"/>
    </row>
    <row r="14" spans="2:20" s="65" customFormat="1" ht="77.25" customHeight="1" x14ac:dyDescent="0.25">
      <c r="B14" s="17" t="s">
        <v>400</v>
      </c>
      <c r="C14" s="17" t="s">
        <v>401</v>
      </c>
      <c r="D14" s="17" t="s">
        <v>402</v>
      </c>
      <c r="E14" s="17" t="s">
        <v>403</v>
      </c>
      <c r="F14" s="17"/>
      <c r="G14" s="17" t="s">
        <v>399</v>
      </c>
      <c r="H14" s="63">
        <f>'3 priedo 1'!P15</f>
        <v>185560.07</v>
      </c>
      <c r="I14" s="63">
        <f>'3 priedo 1'!Q15</f>
        <v>157726.04999999999</v>
      </c>
      <c r="J14" s="63">
        <f>'3 priedo 1'!R15</f>
        <v>0</v>
      </c>
      <c r="K14" s="63">
        <f>'3 priedo 1'!S15</f>
        <v>27834.02</v>
      </c>
      <c r="L14" s="63">
        <v>185560.07</v>
      </c>
      <c r="M14" s="63">
        <v>157726.04999999999</v>
      </c>
      <c r="N14" s="63">
        <v>0</v>
      </c>
      <c r="O14" s="63">
        <v>27834.02</v>
      </c>
      <c r="P14" s="40">
        <f>SUM(Q14:S14)</f>
        <v>125436.32999999999</v>
      </c>
      <c r="Q14" s="63">
        <v>108287.29</v>
      </c>
      <c r="R14" s="63">
        <v>0</v>
      </c>
      <c r="S14" s="63">
        <v>17149.04</v>
      </c>
      <c r="T14" s="64"/>
    </row>
    <row r="15" spans="2:20" ht="127.5" customHeight="1" x14ac:dyDescent="0.25">
      <c r="B15" s="12" t="s">
        <v>55</v>
      </c>
      <c r="C15" s="57"/>
      <c r="D15" s="14" t="s">
        <v>56</v>
      </c>
      <c r="E15" s="57"/>
      <c r="F15" s="57"/>
      <c r="G15" s="58"/>
      <c r="H15" s="66"/>
      <c r="I15" s="66"/>
      <c r="J15" s="66"/>
      <c r="K15" s="66"/>
      <c r="L15" s="66"/>
      <c r="M15" s="66"/>
      <c r="N15" s="66"/>
      <c r="O15" s="66"/>
      <c r="P15" s="66"/>
      <c r="Q15" s="66"/>
      <c r="R15" s="66"/>
      <c r="S15" s="66"/>
      <c r="T15" s="67"/>
    </row>
    <row r="16" spans="2:20" s="8" customFormat="1" ht="72" x14ac:dyDescent="0.25">
      <c r="B16" s="12" t="s">
        <v>57</v>
      </c>
      <c r="C16" s="13"/>
      <c r="D16" s="14" t="s">
        <v>404</v>
      </c>
      <c r="E16" s="13"/>
      <c r="F16" s="13"/>
      <c r="G16" s="68"/>
      <c r="H16" s="60">
        <f>'3 priedo 1'!P17</f>
        <v>1795749.21</v>
      </c>
      <c r="I16" s="60">
        <f>'3 priedo 1'!Q17</f>
        <v>1498321.97</v>
      </c>
      <c r="J16" s="60">
        <f>'3 priedo 1'!R17</f>
        <v>132204.84</v>
      </c>
      <c r="K16" s="60">
        <f>'3 priedo 1'!S17</f>
        <v>165222.39999999999</v>
      </c>
      <c r="L16" s="60">
        <f>SUM(L17:L23)</f>
        <v>2080771.4500000002</v>
      </c>
      <c r="M16" s="60">
        <f t="shared" ref="M16:S16" si="1">SUM(M17:M23)</f>
        <v>1503011.61</v>
      </c>
      <c r="N16" s="60">
        <f t="shared" si="1"/>
        <v>132618.63</v>
      </c>
      <c r="O16" s="60">
        <f t="shared" si="1"/>
        <v>445141.21</v>
      </c>
      <c r="P16" s="60">
        <f>SUM(P17:P23)</f>
        <v>1435475.64</v>
      </c>
      <c r="Q16" s="60">
        <f t="shared" si="1"/>
        <v>1163649.28</v>
      </c>
      <c r="R16" s="60">
        <f t="shared" si="1"/>
        <v>102674.89</v>
      </c>
      <c r="S16" s="60">
        <f t="shared" si="1"/>
        <v>169151.47</v>
      </c>
      <c r="T16" s="61"/>
    </row>
    <row r="17" spans="2:21" s="65" customFormat="1" ht="99.75" customHeight="1" x14ac:dyDescent="0.25">
      <c r="B17" s="69" t="s">
        <v>405</v>
      </c>
      <c r="C17" s="17" t="s">
        <v>406</v>
      </c>
      <c r="D17" s="17" t="s">
        <v>407</v>
      </c>
      <c r="E17" s="17" t="s">
        <v>408</v>
      </c>
      <c r="F17" s="17"/>
      <c r="G17" s="17" t="s">
        <v>399</v>
      </c>
      <c r="H17" s="63">
        <f>'3 priedo 1'!P18</f>
        <v>172058.99</v>
      </c>
      <c r="I17" s="63">
        <f>'3 priedo 1'!Q18</f>
        <v>146250.14000000001</v>
      </c>
      <c r="J17" s="63">
        <f>'3 priedo 1'!R18</f>
        <v>12904.42</v>
      </c>
      <c r="K17" s="63">
        <f>'3 priedo 1'!S18</f>
        <v>12904.43</v>
      </c>
      <c r="L17" s="63">
        <f>SUM(M17:O17)</f>
        <v>186441.2</v>
      </c>
      <c r="M17" s="63">
        <v>146250.14000000001</v>
      </c>
      <c r="N17" s="63">
        <v>12904.42</v>
      </c>
      <c r="O17" s="63">
        <v>27286.639999999999</v>
      </c>
      <c r="P17" s="63">
        <f>SUM(Q17:S17)</f>
        <v>152150.73000000001</v>
      </c>
      <c r="Q17" s="63">
        <v>118491.36</v>
      </c>
      <c r="R17" s="63">
        <v>10455.11</v>
      </c>
      <c r="S17" s="63">
        <v>23204.26</v>
      </c>
      <c r="T17" s="64"/>
    </row>
    <row r="18" spans="2:21" s="65" customFormat="1" ht="60" x14ac:dyDescent="0.25">
      <c r="B18" s="69" t="s">
        <v>409</v>
      </c>
      <c r="C18" s="17" t="s">
        <v>410</v>
      </c>
      <c r="D18" s="17" t="s">
        <v>411</v>
      </c>
      <c r="E18" s="17" t="s">
        <v>412</v>
      </c>
      <c r="F18" s="17"/>
      <c r="G18" s="17" t="s">
        <v>413</v>
      </c>
      <c r="H18" s="63">
        <f>'3 priedo 1'!P19</f>
        <v>130520.04</v>
      </c>
      <c r="I18" s="63">
        <f>'3 priedo 1'!Q19</f>
        <v>87678</v>
      </c>
      <c r="J18" s="63">
        <f>'3 priedo 1'!R19</f>
        <v>7736.29</v>
      </c>
      <c r="K18" s="63">
        <f>'3 priedo 1'!S19</f>
        <v>35105.75</v>
      </c>
      <c r="L18" s="63">
        <f>SUM(M18:O18)</f>
        <v>135624.43</v>
      </c>
      <c r="M18" s="63">
        <v>92368.52</v>
      </c>
      <c r="N18" s="63">
        <v>8150.16</v>
      </c>
      <c r="O18" s="63">
        <v>35105.75</v>
      </c>
      <c r="P18" s="63">
        <f>SUM(Q18:S18)</f>
        <v>135624.41999999998</v>
      </c>
      <c r="Q18" s="63">
        <v>92368.51</v>
      </c>
      <c r="R18" s="63">
        <v>8150.16</v>
      </c>
      <c r="S18" s="63">
        <v>35105.75</v>
      </c>
      <c r="T18" s="64"/>
    </row>
    <row r="19" spans="2:21" s="65" customFormat="1" ht="60" x14ac:dyDescent="0.25">
      <c r="B19" s="69" t="s">
        <v>414</v>
      </c>
      <c r="C19" s="17" t="s">
        <v>415</v>
      </c>
      <c r="D19" s="17" t="s">
        <v>416</v>
      </c>
      <c r="E19" s="17" t="s">
        <v>398</v>
      </c>
      <c r="F19" s="62" t="s">
        <v>417</v>
      </c>
      <c r="G19" s="17" t="s">
        <v>399</v>
      </c>
      <c r="H19" s="63">
        <f>'3 priedo 1'!P20</f>
        <v>235487</v>
      </c>
      <c r="I19" s="63">
        <f>'3 priedo 1'!Q20</f>
        <v>200163.95</v>
      </c>
      <c r="J19" s="63">
        <f>'3 priedo 1'!R20</f>
        <v>17661.52</v>
      </c>
      <c r="K19" s="63">
        <f>'3 priedo 1'!S20</f>
        <v>17661.53</v>
      </c>
      <c r="L19" s="63">
        <v>235487</v>
      </c>
      <c r="M19" s="63">
        <v>200163.95</v>
      </c>
      <c r="N19" s="63">
        <v>17661.52</v>
      </c>
      <c r="O19" s="63">
        <v>17661.53</v>
      </c>
      <c r="P19" s="63">
        <f t="shared" ref="P19" si="2">SUM(Q19:S19)</f>
        <v>159646.66</v>
      </c>
      <c r="Q19" s="63">
        <v>138824.44</v>
      </c>
      <c r="R19" s="63">
        <v>12249.22</v>
      </c>
      <c r="S19" s="63">
        <v>8573</v>
      </c>
      <c r="T19" s="64"/>
    </row>
    <row r="20" spans="2:21" s="65" customFormat="1" ht="60" x14ac:dyDescent="0.25">
      <c r="B20" s="69" t="s">
        <v>418</v>
      </c>
      <c r="C20" s="17" t="s">
        <v>419</v>
      </c>
      <c r="D20" s="17" t="s">
        <v>420</v>
      </c>
      <c r="E20" s="17" t="s">
        <v>398</v>
      </c>
      <c r="F20" s="17" t="s">
        <v>417</v>
      </c>
      <c r="G20" s="17" t="s">
        <v>399</v>
      </c>
      <c r="H20" s="63">
        <f>'3 priedo 1'!P21</f>
        <v>534491.16</v>
      </c>
      <c r="I20" s="63">
        <f>'3 priedo 1'!Q21</f>
        <v>454317.48</v>
      </c>
      <c r="J20" s="63">
        <f>'3 priedo 1'!R21</f>
        <v>40086.83</v>
      </c>
      <c r="K20" s="63">
        <f>'3 priedo 1'!S21</f>
        <v>40086.85</v>
      </c>
      <c r="L20" s="63">
        <f>SUM(M20:O20)</f>
        <v>800191.59000000008</v>
      </c>
      <c r="M20" s="63">
        <v>454317.48</v>
      </c>
      <c r="N20" s="63">
        <v>40086.83</v>
      </c>
      <c r="O20" s="63">
        <v>305787.28000000003</v>
      </c>
      <c r="P20" s="63">
        <f>SUM(Q20:S20)</f>
        <v>348387.91</v>
      </c>
      <c r="Q20" s="63">
        <v>297447.65999999997</v>
      </c>
      <c r="R20" s="63">
        <v>26245.38</v>
      </c>
      <c r="S20" s="63">
        <v>24694.87</v>
      </c>
      <c r="T20" s="64"/>
    </row>
    <row r="21" spans="2:21" s="65" customFormat="1" ht="72" x14ac:dyDescent="0.25">
      <c r="B21" s="69" t="s">
        <v>421</v>
      </c>
      <c r="C21" s="17" t="s">
        <v>422</v>
      </c>
      <c r="D21" s="17" t="s">
        <v>423</v>
      </c>
      <c r="E21" s="17" t="s">
        <v>424</v>
      </c>
      <c r="F21" s="62"/>
      <c r="G21" s="17" t="s">
        <v>399</v>
      </c>
      <c r="H21" s="63">
        <f>'3 priedo 1'!P22</f>
        <v>288945.53000000003</v>
      </c>
      <c r="I21" s="63">
        <f>'3 priedo 1'!Q22</f>
        <v>245603.7</v>
      </c>
      <c r="J21" s="63">
        <f>'3 priedo 1'!R22</f>
        <v>21670.91</v>
      </c>
      <c r="K21" s="63">
        <f>'3 priedo 1'!S22</f>
        <v>21670.92</v>
      </c>
      <c r="L21" s="63">
        <f>SUM(M21:O21)</f>
        <v>288944.5</v>
      </c>
      <c r="M21" s="63">
        <v>245602.82</v>
      </c>
      <c r="N21" s="63">
        <v>21670.83</v>
      </c>
      <c r="O21" s="63">
        <v>21670.85</v>
      </c>
      <c r="P21" s="63">
        <f>SUM(Q21:S21)</f>
        <v>295430.94</v>
      </c>
      <c r="Q21" s="63">
        <v>227010.67</v>
      </c>
      <c r="R21" s="63">
        <v>20030.330000000002</v>
      </c>
      <c r="S21" s="40">
        <v>48389.94</v>
      </c>
      <c r="T21" s="64"/>
    </row>
    <row r="22" spans="2:21" s="65" customFormat="1" ht="48" x14ac:dyDescent="0.25">
      <c r="B22" s="69" t="s">
        <v>425</v>
      </c>
      <c r="C22" s="17" t="s">
        <v>426</v>
      </c>
      <c r="D22" s="17" t="s">
        <v>427</v>
      </c>
      <c r="E22" s="17" t="s">
        <v>403</v>
      </c>
      <c r="F22" s="17"/>
      <c r="G22" s="17" t="s">
        <v>399</v>
      </c>
      <c r="H22" s="63">
        <f>'3 priedo 1'!P23</f>
        <v>188998.48</v>
      </c>
      <c r="I22" s="63">
        <f>'3 priedo 1'!Q23</f>
        <v>160648.70000000001</v>
      </c>
      <c r="J22" s="63">
        <f>'3 priedo 1'!R23</f>
        <v>14174.88</v>
      </c>
      <c r="K22" s="63">
        <f>'3 priedo 1'!S23</f>
        <v>14174.9</v>
      </c>
      <c r="L22" s="63">
        <f>SUM(M22:O22)</f>
        <v>188998.48</v>
      </c>
      <c r="M22" s="63">
        <v>160648.70000000001</v>
      </c>
      <c r="N22" s="63">
        <v>14174.88</v>
      </c>
      <c r="O22" s="63">
        <v>14174.9</v>
      </c>
      <c r="P22" s="63">
        <f>SUM(Q22:S22)</f>
        <v>166583.51999999999</v>
      </c>
      <c r="Q22" s="63">
        <v>141881.91</v>
      </c>
      <c r="R22" s="63">
        <v>12518.99</v>
      </c>
      <c r="S22" s="63">
        <v>12182.62</v>
      </c>
      <c r="T22" s="64"/>
    </row>
    <row r="23" spans="2:21" s="65" customFormat="1" ht="72" x14ac:dyDescent="0.25">
      <c r="B23" s="69" t="s">
        <v>428</v>
      </c>
      <c r="C23" s="17" t="s">
        <v>429</v>
      </c>
      <c r="D23" s="17" t="s">
        <v>430</v>
      </c>
      <c r="E23" s="17" t="s">
        <v>431</v>
      </c>
      <c r="F23" s="62"/>
      <c r="G23" s="17" t="s">
        <v>399</v>
      </c>
      <c r="H23" s="63">
        <f>'3 priedo 1'!P24</f>
        <v>245248.01</v>
      </c>
      <c r="I23" s="63">
        <f>'3 priedo 1'!Q24</f>
        <v>203660</v>
      </c>
      <c r="J23" s="63">
        <f>'3 priedo 1'!R24</f>
        <v>17969.990000000002</v>
      </c>
      <c r="K23" s="63">
        <f>'3 priedo 1'!S24</f>
        <v>23618.02</v>
      </c>
      <c r="L23" s="63">
        <f>SUM(M23:O23)</f>
        <v>245084.25</v>
      </c>
      <c r="M23" s="63">
        <v>203660</v>
      </c>
      <c r="N23" s="63">
        <v>17969.990000000002</v>
      </c>
      <c r="O23" s="63">
        <v>23454.26</v>
      </c>
      <c r="P23" s="63">
        <f>SUM(Q23:S23)</f>
        <v>177651.46000000002</v>
      </c>
      <c r="Q23" s="63">
        <v>147624.73000000001</v>
      </c>
      <c r="R23" s="63">
        <v>13025.7</v>
      </c>
      <c r="S23" s="63">
        <v>17001.03</v>
      </c>
      <c r="T23" s="64"/>
    </row>
    <row r="24" spans="2:21" s="8" customFormat="1" ht="72" x14ac:dyDescent="0.25">
      <c r="B24" s="12" t="s">
        <v>64</v>
      </c>
      <c r="C24" s="13"/>
      <c r="D24" s="14" t="s">
        <v>432</v>
      </c>
      <c r="E24" s="13"/>
      <c r="F24" s="13"/>
      <c r="G24" s="68"/>
      <c r="H24" s="60">
        <f>'3 priedo 1'!P25</f>
        <v>1736421.7700000003</v>
      </c>
      <c r="I24" s="60">
        <f>'3 priedo 1'!Q25</f>
        <v>1475958.3399999999</v>
      </c>
      <c r="J24" s="60">
        <f>'3 priedo 1'!R25</f>
        <v>130231.18000000001</v>
      </c>
      <c r="K24" s="60">
        <f>'3 priedo 1'!S25</f>
        <v>130232.25</v>
      </c>
      <c r="L24" s="60">
        <f>SUM(L25:L30)</f>
        <v>1724022.74</v>
      </c>
      <c r="M24" s="60">
        <f t="shared" ref="M24:S24" si="3">SUM(M25:M30)</f>
        <v>1465419.1600000001</v>
      </c>
      <c r="N24" s="60">
        <f t="shared" si="3"/>
        <v>129301.25000000001</v>
      </c>
      <c r="O24" s="60">
        <f t="shared" si="3"/>
        <v>129302.32999999999</v>
      </c>
      <c r="P24" s="60">
        <f>SUM(P25:P30)</f>
        <v>1589917.5700000003</v>
      </c>
      <c r="Q24" s="60">
        <f t="shared" si="3"/>
        <v>1363214.9000000001</v>
      </c>
      <c r="R24" s="60">
        <f t="shared" si="3"/>
        <v>120283.23</v>
      </c>
      <c r="S24" s="60">
        <f t="shared" si="3"/>
        <v>106419.44</v>
      </c>
      <c r="T24" s="61"/>
    </row>
    <row r="25" spans="2:21" s="65" customFormat="1" ht="48" x14ac:dyDescent="0.25">
      <c r="B25" s="69" t="s">
        <v>433</v>
      </c>
      <c r="C25" s="17" t="s">
        <v>434</v>
      </c>
      <c r="D25" s="17" t="s">
        <v>435</v>
      </c>
      <c r="E25" s="17" t="s">
        <v>408</v>
      </c>
      <c r="F25" s="17"/>
      <c r="G25" s="17" t="s">
        <v>413</v>
      </c>
      <c r="H25" s="63">
        <f>'3 priedo 1'!P26</f>
        <v>187006.33</v>
      </c>
      <c r="I25" s="63">
        <f>'3 priedo 1'!Q26</f>
        <v>158955.23000000001</v>
      </c>
      <c r="J25" s="63">
        <f>'3 priedo 1'!R26</f>
        <v>14025.05</v>
      </c>
      <c r="K25" s="63">
        <f>'3 priedo 1'!S26</f>
        <v>14026.05</v>
      </c>
      <c r="L25" s="63">
        <v>188899</v>
      </c>
      <c r="M25" s="63">
        <v>160564</v>
      </c>
      <c r="N25" s="63">
        <v>14167</v>
      </c>
      <c r="O25" s="63">
        <v>14168</v>
      </c>
      <c r="P25" s="63">
        <f>SUM(Q25:S25)</f>
        <v>187006.33</v>
      </c>
      <c r="Q25" s="63">
        <v>158955.23000000001</v>
      </c>
      <c r="R25" s="63">
        <v>14025.05</v>
      </c>
      <c r="S25" s="40">
        <v>14026.05</v>
      </c>
      <c r="T25" s="64"/>
      <c r="U25" s="70"/>
    </row>
    <row r="26" spans="2:21" s="65" customFormat="1" ht="72" x14ac:dyDescent="0.25">
      <c r="B26" s="69" t="s">
        <v>436</v>
      </c>
      <c r="C26" s="17" t="s">
        <v>437</v>
      </c>
      <c r="D26" s="17" t="s">
        <v>438</v>
      </c>
      <c r="E26" s="17" t="s">
        <v>412</v>
      </c>
      <c r="F26" s="17"/>
      <c r="G26" s="17" t="s">
        <v>413</v>
      </c>
      <c r="H26" s="63">
        <f>'3 priedo 1'!P27</f>
        <v>136665.67000000001</v>
      </c>
      <c r="I26" s="63">
        <f>'3 priedo 1'!Q27</f>
        <v>116165.82</v>
      </c>
      <c r="J26" s="63">
        <f>'3 priedo 1'!R27</f>
        <v>10249.92</v>
      </c>
      <c r="K26" s="63">
        <f>'3 priedo 1'!S27</f>
        <v>10249.93</v>
      </c>
      <c r="L26" s="63">
        <v>143105.32</v>
      </c>
      <c r="M26" s="63">
        <v>121639.52</v>
      </c>
      <c r="N26" s="63">
        <v>10732.89</v>
      </c>
      <c r="O26" s="63">
        <v>10732.91</v>
      </c>
      <c r="P26" s="63">
        <f t="shared" ref="P26" si="4">SUM(Q26:S26)</f>
        <v>136665.67000000001</v>
      </c>
      <c r="Q26" s="63">
        <v>116165.82</v>
      </c>
      <c r="R26" s="63">
        <v>10249.92</v>
      </c>
      <c r="S26" s="63">
        <v>10249.93</v>
      </c>
      <c r="T26" s="64"/>
    </row>
    <row r="27" spans="2:21" s="65" customFormat="1" ht="60" x14ac:dyDescent="0.25">
      <c r="B27" s="69" t="s">
        <v>439</v>
      </c>
      <c r="C27" s="17" t="s">
        <v>440</v>
      </c>
      <c r="D27" s="17" t="s">
        <v>441</v>
      </c>
      <c r="E27" s="17" t="s">
        <v>398</v>
      </c>
      <c r="F27" s="17" t="s">
        <v>417</v>
      </c>
      <c r="G27" s="17" t="s">
        <v>399</v>
      </c>
      <c r="H27" s="63">
        <f>'3 priedo 1'!P28</f>
        <v>767663.12</v>
      </c>
      <c r="I27" s="63">
        <f>'3 priedo 1'!Q28</f>
        <v>652513.65</v>
      </c>
      <c r="J27" s="63">
        <f>'3 priedo 1'!R28</f>
        <v>57574.73</v>
      </c>
      <c r="K27" s="63">
        <f>'3 priedo 1'!S28</f>
        <v>57574.74</v>
      </c>
      <c r="L27" s="63">
        <v>764065</v>
      </c>
      <c r="M27" s="63">
        <v>649455.25</v>
      </c>
      <c r="N27" s="63">
        <v>57304.87</v>
      </c>
      <c r="O27" s="63">
        <v>57304.88</v>
      </c>
      <c r="P27" s="63">
        <f>SUM(Q27:S27)</f>
        <v>652798.88000000012</v>
      </c>
      <c r="Q27" s="63">
        <v>566664.18000000005</v>
      </c>
      <c r="R27" s="63">
        <v>49999.78</v>
      </c>
      <c r="S27" s="63">
        <v>36134.92</v>
      </c>
      <c r="T27" s="64"/>
    </row>
    <row r="28" spans="2:21" s="65" customFormat="1" ht="48" x14ac:dyDescent="0.25">
      <c r="B28" s="69" t="s">
        <v>442</v>
      </c>
      <c r="C28" s="17" t="s">
        <v>443</v>
      </c>
      <c r="D28" s="17" t="s">
        <v>444</v>
      </c>
      <c r="E28" s="17" t="s">
        <v>424</v>
      </c>
      <c r="F28" s="17"/>
      <c r="G28" s="17" t="s">
        <v>413</v>
      </c>
      <c r="H28" s="63">
        <f>'3 priedo 1'!P29</f>
        <v>199600.32</v>
      </c>
      <c r="I28" s="63">
        <f>'3 priedo 1'!Q29</f>
        <v>169660.27</v>
      </c>
      <c r="J28" s="63">
        <f>'3 priedo 1'!R29</f>
        <v>14970.01</v>
      </c>
      <c r="K28" s="63">
        <f>'3 priedo 1'!S29</f>
        <v>14970.04</v>
      </c>
      <c r="L28" s="63">
        <v>200697.9</v>
      </c>
      <c r="M28" s="63">
        <v>170593.21</v>
      </c>
      <c r="N28" s="63">
        <v>15052.33</v>
      </c>
      <c r="O28" s="63">
        <v>15052.36</v>
      </c>
      <c r="P28" s="63">
        <f t="shared" ref="P28:P29" si="5">SUM(Q28:S28)</f>
        <v>199600.32</v>
      </c>
      <c r="Q28" s="63">
        <v>169660.27</v>
      </c>
      <c r="R28" s="63">
        <v>14970.01</v>
      </c>
      <c r="S28" s="63">
        <v>14970.04</v>
      </c>
      <c r="T28" s="64"/>
    </row>
    <row r="29" spans="2:21" s="65" customFormat="1" ht="48" x14ac:dyDescent="0.25">
      <c r="B29" s="69" t="s">
        <v>445</v>
      </c>
      <c r="C29" s="17" t="s">
        <v>446</v>
      </c>
      <c r="D29" s="17" t="s">
        <v>447</v>
      </c>
      <c r="E29" s="17" t="s">
        <v>403</v>
      </c>
      <c r="F29" s="17"/>
      <c r="G29" s="17" t="s">
        <v>413</v>
      </c>
      <c r="H29" s="63">
        <f>'3 priedo 1'!P30</f>
        <v>200511.1</v>
      </c>
      <c r="I29" s="63">
        <f>'3 priedo 1'!Q30</f>
        <v>170434.43</v>
      </c>
      <c r="J29" s="63">
        <f>'3 priedo 1'!R30</f>
        <v>15038.33</v>
      </c>
      <c r="K29" s="63">
        <f>'3 priedo 1'!S30</f>
        <v>15038.34</v>
      </c>
      <c r="L29" s="63">
        <v>202216.56</v>
      </c>
      <c r="M29" s="63">
        <v>171884.07</v>
      </c>
      <c r="N29" s="63">
        <v>15166.24</v>
      </c>
      <c r="O29" s="63">
        <v>15166.25</v>
      </c>
      <c r="P29" s="63">
        <f t="shared" si="5"/>
        <v>200511.09999999998</v>
      </c>
      <c r="Q29" s="63">
        <v>170434.43</v>
      </c>
      <c r="R29" s="63">
        <v>15038.33</v>
      </c>
      <c r="S29" s="63">
        <v>15038.34</v>
      </c>
      <c r="T29" s="64"/>
    </row>
    <row r="30" spans="2:21" s="65" customFormat="1" ht="84" x14ac:dyDescent="0.25">
      <c r="B30" s="69" t="s">
        <v>448</v>
      </c>
      <c r="C30" s="17" t="s">
        <v>449</v>
      </c>
      <c r="D30" s="17" t="s">
        <v>450</v>
      </c>
      <c r="E30" s="17" t="s">
        <v>431</v>
      </c>
      <c r="F30" s="17"/>
      <c r="G30" s="17" t="s">
        <v>399</v>
      </c>
      <c r="H30" s="63">
        <f>'3 priedo 1'!P31</f>
        <v>244975.23</v>
      </c>
      <c r="I30" s="63">
        <f>'3 priedo 1'!Q31</f>
        <v>208228.94</v>
      </c>
      <c r="J30" s="63">
        <f>'3 priedo 1'!R31</f>
        <v>18373.14</v>
      </c>
      <c r="K30" s="63">
        <f>'3 priedo 1'!S31</f>
        <v>18373.150000000001</v>
      </c>
      <c r="L30" s="63">
        <v>225038.96</v>
      </c>
      <c r="M30" s="63">
        <v>191283.11</v>
      </c>
      <c r="N30" s="63">
        <v>16877.919999999998</v>
      </c>
      <c r="O30" s="63">
        <v>16877.93</v>
      </c>
      <c r="P30" s="63">
        <f>SUM(Q30:S30)</f>
        <v>213335.27</v>
      </c>
      <c r="Q30" s="63">
        <v>181334.97</v>
      </c>
      <c r="R30" s="63">
        <v>16000.14</v>
      </c>
      <c r="S30" s="63">
        <v>16000.16</v>
      </c>
      <c r="T30" s="64"/>
    </row>
    <row r="31" spans="2:21" s="8" customFormat="1" ht="60" x14ac:dyDescent="0.25">
      <c r="B31" s="12" t="s">
        <v>67</v>
      </c>
      <c r="C31" s="13"/>
      <c r="D31" s="14" t="s">
        <v>68</v>
      </c>
      <c r="E31" s="13"/>
      <c r="F31" s="13"/>
      <c r="G31" s="68"/>
      <c r="H31" s="60">
        <f>'3 priedo 1'!P32</f>
        <v>1266497.3299999998</v>
      </c>
      <c r="I31" s="60">
        <f>'3 priedo 1'!Q32</f>
        <v>1074763.6400000001</v>
      </c>
      <c r="J31" s="60">
        <f>'3 priedo 1'!R32</f>
        <v>0</v>
      </c>
      <c r="K31" s="60">
        <f>'3 priedo 1'!S32</f>
        <v>191733.69</v>
      </c>
      <c r="L31" s="60">
        <f>SUM(L32:L37)</f>
        <v>1345694.62</v>
      </c>
      <c r="M31" s="60">
        <f t="shared" ref="M31:S31" si="6">SUM(M32:M37)</f>
        <v>1104303.56</v>
      </c>
      <c r="N31" s="60">
        <f t="shared" si="6"/>
        <v>0</v>
      </c>
      <c r="O31" s="60">
        <f t="shared" si="6"/>
        <v>241391.06</v>
      </c>
      <c r="P31" s="60">
        <f>SUM(P32:P37)</f>
        <v>1252338.81</v>
      </c>
      <c r="Q31" s="60">
        <f t="shared" si="6"/>
        <v>1040348.4199999999</v>
      </c>
      <c r="R31" s="60">
        <f t="shared" si="6"/>
        <v>0</v>
      </c>
      <c r="S31" s="60">
        <f t="shared" si="6"/>
        <v>211990.39</v>
      </c>
      <c r="T31" s="64"/>
    </row>
    <row r="32" spans="2:21" s="65" customFormat="1" ht="128.25" customHeight="1" x14ac:dyDescent="0.25">
      <c r="B32" s="69" t="s">
        <v>451</v>
      </c>
      <c r="C32" s="17" t="s">
        <v>452</v>
      </c>
      <c r="D32" s="17" t="s">
        <v>453</v>
      </c>
      <c r="E32" s="17" t="s">
        <v>408</v>
      </c>
      <c r="F32" s="17" t="s">
        <v>417</v>
      </c>
      <c r="G32" s="17" t="s">
        <v>399</v>
      </c>
      <c r="H32" s="63">
        <f>'3 priedo 1'!P33</f>
        <v>198647.79</v>
      </c>
      <c r="I32" s="63">
        <f>'3 priedo 1'!Q33</f>
        <v>168850.62</v>
      </c>
      <c r="J32" s="63">
        <f>'3 priedo 1'!R33</f>
        <v>0</v>
      </c>
      <c r="K32" s="63">
        <f>'3 priedo 1'!S33</f>
        <v>29797.17</v>
      </c>
      <c r="L32" s="63">
        <v>210661.96</v>
      </c>
      <c r="M32" s="63">
        <v>146751.5</v>
      </c>
      <c r="N32" s="63">
        <v>0</v>
      </c>
      <c r="O32" s="63">
        <v>63910.46</v>
      </c>
      <c r="P32" s="63">
        <f>SUM(Q32:S32)</f>
        <v>192763.74</v>
      </c>
      <c r="Q32" s="63">
        <v>141754.85999999999</v>
      </c>
      <c r="R32" s="63">
        <v>0</v>
      </c>
      <c r="S32" s="63">
        <v>51008.88</v>
      </c>
      <c r="T32" s="64"/>
    </row>
    <row r="33" spans="2:20" s="65" customFormat="1" ht="69" customHeight="1" x14ac:dyDescent="0.25">
      <c r="B33" s="69" t="s">
        <v>454</v>
      </c>
      <c r="C33" s="17" t="s">
        <v>455</v>
      </c>
      <c r="D33" s="17" t="s">
        <v>456</v>
      </c>
      <c r="E33" s="17" t="s">
        <v>412</v>
      </c>
      <c r="F33" s="17" t="s">
        <v>417</v>
      </c>
      <c r="G33" s="17" t="s">
        <v>413</v>
      </c>
      <c r="H33" s="63">
        <f>'3 priedo 1'!P34</f>
        <v>120880.61</v>
      </c>
      <c r="I33" s="63">
        <f>'3 priedo 1'!Q34</f>
        <v>100992.03</v>
      </c>
      <c r="J33" s="63">
        <f>'3 priedo 1'!R34</f>
        <v>0</v>
      </c>
      <c r="K33" s="63">
        <f>'3 priedo 1'!S34</f>
        <v>19888.580000000002</v>
      </c>
      <c r="L33" s="63">
        <v>135280.68</v>
      </c>
      <c r="M33" s="63">
        <v>113022.84</v>
      </c>
      <c r="N33" s="63">
        <v>0</v>
      </c>
      <c r="O33" s="63">
        <v>22257.84</v>
      </c>
      <c r="P33" s="63">
        <f t="shared" ref="P33:P37" si="7">SUM(Q33:S33)</f>
        <v>120880.61</v>
      </c>
      <c r="Q33" s="63">
        <v>100992.03</v>
      </c>
      <c r="R33" s="63">
        <v>0</v>
      </c>
      <c r="S33" s="63">
        <v>19888.580000000002</v>
      </c>
      <c r="T33" s="64"/>
    </row>
    <row r="34" spans="2:20" s="65" customFormat="1" ht="60" x14ac:dyDescent="0.25">
      <c r="B34" s="69" t="s">
        <v>457</v>
      </c>
      <c r="C34" s="17" t="s">
        <v>458</v>
      </c>
      <c r="D34" s="17" t="s">
        <v>459</v>
      </c>
      <c r="E34" s="17" t="s">
        <v>398</v>
      </c>
      <c r="F34" s="17" t="s">
        <v>417</v>
      </c>
      <c r="G34" s="17" t="s">
        <v>399</v>
      </c>
      <c r="H34" s="63">
        <f>'3 priedo 1'!P35</f>
        <v>172000</v>
      </c>
      <c r="I34" s="63">
        <f>'3 priedo 1'!Q35</f>
        <v>146200</v>
      </c>
      <c r="J34" s="63">
        <f>'3 priedo 1'!R35</f>
        <v>0</v>
      </c>
      <c r="K34" s="63">
        <f>'3 priedo 1'!S35</f>
        <v>25800</v>
      </c>
      <c r="L34" s="63">
        <f>SUM(M34:O34)</f>
        <v>172000</v>
      </c>
      <c r="M34" s="63">
        <v>140942.63</v>
      </c>
      <c r="N34" s="63">
        <v>0</v>
      </c>
      <c r="O34" s="63">
        <v>31057.37</v>
      </c>
      <c r="P34" s="63">
        <f t="shared" si="7"/>
        <v>163725.53</v>
      </c>
      <c r="Q34" s="63">
        <v>138880.54</v>
      </c>
      <c r="R34" s="63">
        <v>0</v>
      </c>
      <c r="S34" s="63">
        <v>24844.99</v>
      </c>
      <c r="T34" s="64"/>
    </row>
    <row r="35" spans="2:20" s="65" customFormat="1" ht="48" x14ac:dyDescent="0.25">
      <c r="B35" s="69" t="s">
        <v>460</v>
      </c>
      <c r="C35" s="17" t="s">
        <v>461</v>
      </c>
      <c r="D35" s="17" t="s">
        <v>462</v>
      </c>
      <c r="E35" s="17" t="s">
        <v>403</v>
      </c>
      <c r="F35" s="17" t="s">
        <v>417</v>
      </c>
      <c r="G35" s="17" t="s">
        <v>413</v>
      </c>
      <c r="H35" s="63">
        <f>'3 priedo 1'!P36</f>
        <v>226374.8</v>
      </c>
      <c r="I35" s="63">
        <f>'3 priedo 1'!Q36</f>
        <v>192416.01</v>
      </c>
      <c r="J35" s="63">
        <f>'3 priedo 1'!R36</f>
        <v>0</v>
      </c>
      <c r="K35" s="63">
        <f>'3 priedo 1'!S36</f>
        <v>33958.79</v>
      </c>
      <c r="L35" s="63">
        <v>226384.2</v>
      </c>
      <c r="M35" s="63">
        <v>192424</v>
      </c>
      <c r="N35" s="63">
        <v>0</v>
      </c>
      <c r="O35" s="63">
        <v>33960.199999999997</v>
      </c>
      <c r="P35" s="63">
        <f t="shared" si="7"/>
        <v>226374.80000000002</v>
      </c>
      <c r="Q35" s="63">
        <v>192416.01</v>
      </c>
      <c r="R35" s="63">
        <v>0</v>
      </c>
      <c r="S35" s="63">
        <v>33958.79</v>
      </c>
      <c r="T35" s="64"/>
    </row>
    <row r="36" spans="2:20" s="65" customFormat="1" ht="60" x14ac:dyDescent="0.25">
      <c r="B36" s="69" t="s">
        <v>463</v>
      </c>
      <c r="C36" s="17" t="s">
        <v>464</v>
      </c>
      <c r="D36" s="17" t="s">
        <v>465</v>
      </c>
      <c r="E36" s="17" t="s">
        <v>431</v>
      </c>
      <c r="F36" s="17" t="s">
        <v>417</v>
      </c>
      <c r="G36" s="17" t="s">
        <v>413</v>
      </c>
      <c r="H36" s="63">
        <f>'3 priedo 1'!P37</f>
        <v>386859.62</v>
      </c>
      <c r="I36" s="63">
        <f>'3 priedo 1'!Q37</f>
        <v>328830.67</v>
      </c>
      <c r="J36" s="63">
        <f>'3 priedo 1'!R37</f>
        <v>0</v>
      </c>
      <c r="K36" s="63">
        <f>'3 priedo 1'!S37</f>
        <v>58028.95</v>
      </c>
      <c r="L36" s="63">
        <v>435447.24</v>
      </c>
      <c r="M36" s="63">
        <v>370130.15</v>
      </c>
      <c r="N36" s="63">
        <v>0</v>
      </c>
      <c r="O36" s="63">
        <v>65317.09</v>
      </c>
      <c r="P36" s="63">
        <f>SUM(Q36:S36)</f>
        <v>386859.62</v>
      </c>
      <c r="Q36" s="63">
        <v>328830.67</v>
      </c>
      <c r="R36" s="63">
        <v>0</v>
      </c>
      <c r="S36" s="63">
        <v>58028.95</v>
      </c>
      <c r="T36" s="64"/>
    </row>
    <row r="37" spans="2:20" s="65" customFormat="1" ht="76.5" customHeight="1" x14ac:dyDescent="0.25">
      <c r="B37" s="69" t="s">
        <v>466</v>
      </c>
      <c r="C37" s="17" t="s">
        <v>467</v>
      </c>
      <c r="D37" s="17" t="s">
        <v>468</v>
      </c>
      <c r="E37" s="17" t="s">
        <v>469</v>
      </c>
      <c r="F37" s="17"/>
      <c r="G37" s="17" t="s">
        <v>413</v>
      </c>
      <c r="H37" s="63">
        <f>'3 priedo 1'!P38</f>
        <v>161734.51</v>
      </c>
      <c r="I37" s="63">
        <f>'3 priedo 1'!Q38</f>
        <v>137474.31</v>
      </c>
      <c r="J37" s="63">
        <f>'3 priedo 1'!R38</f>
        <v>0</v>
      </c>
      <c r="K37" s="63">
        <f>'3 priedo 1'!S38</f>
        <v>24260.2</v>
      </c>
      <c r="L37" s="63">
        <v>165920.54</v>
      </c>
      <c r="M37" s="63">
        <v>141032.44</v>
      </c>
      <c r="N37" s="63">
        <v>0</v>
      </c>
      <c r="O37" s="63">
        <v>24888.1</v>
      </c>
      <c r="P37" s="63">
        <f t="shared" si="7"/>
        <v>161734.51</v>
      </c>
      <c r="Q37" s="63">
        <v>137474.31</v>
      </c>
      <c r="R37" s="63">
        <v>0</v>
      </c>
      <c r="S37" s="63">
        <v>24260.2</v>
      </c>
      <c r="T37" s="64"/>
    </row>
    <row r="38" spans="2:20" ht="81" customHeight="1" x14ac:dyDescent="0.25">
      <c r="B38" s="12" t="s">
        <v>70</v>
      </c>
      <c r="C38" s="13"/>
      <c r="D38" s="14" t="s">
        <v>470</v>
      </c>
      <c r="E38" s="57"/>
      <c r="F38" s="57"/>
      <c r="G38" s="58"/>
      <c r="H38" s="66"/>
      <c r="I38" s="66"/>
      <c r="J38" s="66"/>
      <c r="K38" s="66"/>
      <c r="L38" s="66"/>
      <c r="M38" s="66"/>
      <c r="N38" s="66"/>
      <c r="O38" s="66"/>
      <c r="P38" s="66"/>
      <c r="Q38" s="66"/>
      <c r="R38" s="66"/>
      <c r="S38" s="66"/>
      <c r="T38" s="67"/>
    </row>
    <row r="39" spans="2:20" s="8" customFormat="1" ht="82.5" customHeight="1" x14ac:dyDescent="0.25">
      <c r="B39" s="12" t="s">
        <v>75</v>
      </c>
      <c r="C39" s="13"/>
      <c r="D39" s="14" t="s">
        <v>471</v>
      </c>
      <c r="E39" s="13"/>
      <c r="F39" s="13"/>
      <c r="G39" s="68"/>
      <c r="H39" s="60">
        <f>'3 priedo 1'!P40</f>
        <v>4718022.62</v>
      </c>
      <c r="I39" s="60">
        <f>'3 priedo 1'!Q40</f>
        <v>3355249.7</v>
      </c>
      <c r="J39" s="60">
        <f>'3 priedo 1'!R40</f>
        <v>0</v>
      </c>
      <c r="K39" s="60">
        <f>'3 priedo 1'!S40</f>
        <v>1362772.92</v>
      </c>
      <c r="L39" s="60">
        <f>SUM(L40:L45)</f>
        <v>4720307.9800000004</v>
      </c>
      <c r="M39" s="60">
        <f t="shared" ref="M39:S39" si="8">SUM(M40:M45)</f>
        <v>3357191.83</v>
      </c>
      <c r="N39" s="60">
        <f t="shared" si="8"/>
        <v>0</v>
      </c>
      <c r="O39" s="60">
        <f t="shared" si="8"/>
        <v>1363116.15</v>
      </c>
      <c r="P39" s="60">
        <f t="shared" si="8"/>
        <v>2383546.2000000002</v>
      </c>
      <c r="Q39" s="60">
        <f t="shared" si="8"/>
        <v>2030541.4</v>
      </c>
      <c r="R39" s="60">
        <f t="shared" si="8"/>
        <v>0</v>
      </c>
      <c r="S39" s="60">
        <f t="shared" si="8"/>
        <v>353004.79999999999</v>
      </c>
      <c r="T39" s="61"/>
    </row>
    <row r="40" spans="2:20" s="65" customFormat="1" ht="48" x14ac:dyDescent="0.25">
      <c r="B40" s="69" t="s">
        <v>472</v>
      </c>
      <c r="C40" s="17" t="s">
        <v>473</v>
      </c>
      <c r="D40" s="17" t="s">
        <v>474</v>
      </c>
      <c r="E40" s="17" t="s">
        <v>408</v>
      </c>
      <c r="F40" s="17"/>
      <c r="G40" s="17" t="s">
        <v>399</v>
      </c>
      <c r="H40" s="63">
        <f>'3 priedo 1'!P41</f>
        <v>400741.9</v>
      </c>
      <c r="I40" s="63">
        <f>'3 priedo 1'!Q41</f>
        <v>340630</v>
      </c>
      <c r="J40" s="63">
        <f>'3 priedo 1'!R41</f>
        <v>0</v>
      </c>
      <c r="K40" s="63">
        <f>'3 priedo 1'!S41</f>
        <v>60111.9</v>
      </c>
      <c r="L40" s="63">
        <v>400741.9</v>
      </c>
      <c r="M40" s="63">
        <v>340630</v>
      </c>
      <c r="N40" s="63">
        <v>0</v>
      </c>
      <c r="O40" s="63">
        <v>60111.9</v>
      </c>
      <c r="P40" s="63">
        <f>SUM(Q40:S40)</f>
        <v>384081.41000000003</v>
      </c>
      <c r="Q40" s="63">
        <v>340630</v>
      </c>
      <c r="R40" s="63">
        <v>0</v>
      </c>
      <c r="S40" s="63">
        <v>43451.41</v>
      </c>
      <c r="T40" s="64"/>
    </row>
    <row r="41" spans="2:20" s="65" customFormat="1" ht="48" x14ac:dyDescent="0.25">
      <c r="B41" s="69" t="s">
        <v>475</v>
      </c>
      <c r="C41" s="17" t="s">
        <v>476</v>
      </c>
      <c r="D41" s="17" t="s">
        <v>477</v>
      </c>
      <c r="E41" s="17" t="s">
        <v>412</v>
      </c>
      <c r="F41" s="17"/>
      <c r="G41" s="17" t="s">
        <v>399</v>
      </c>
      <c r="H41" s="63">
        <f>'3 priedo 1'!P42</f>
        <v>302951</v>
      </c>
      <c r="I41" s="63">
        <f>'3 priedo 1'!Q42</f>
        <v>248568</v>
      </c>
      <c r="J41" s="63">
        <f>'3 priedo 1'!R42</f>
        <v>0</v>
      </c>
      <c r="K41" s="63">
        <f>'3 priedo 1'!S42</f>
        <v>54383</v>
      </c>
      <c r="L41" s="63">
        <v>302951</v>
      </c>
      <c r="M41" s="63">
        <v>248568</v>
      </c>
      <c r="N41" s="63">
        <v>0</v>
      </c>
      <c r="O41" s="63">
        <v>54383</v>
      </c>
      <c r="P41" s="63">
        <f>SUM(Q41:S41)</f>
        <v>289070.40000000002</v>
      </c>
      <c r="Q41" s="63">
        <v>237179.12</v>
      </c>
      <c r="R41" s="63">
        <v>0</v>
      </c>
      <c r="S41" s="63">
        <v>51891.28</v>
      </c>
      <c r="T41" s="64"/>
    </row>
    <row r="42" spans="2:20" s="65" customFormat="1" ht="48" x14ac:dyDescent="0.25">
      <c r="B42" s="69" t="s">
        <v>478</v>
      </c>
      <c r="C42" s="17" t="s">
        <v>479</v>
      </c>
      <c r="D42" s="17" t="s">
        <v>480</v>
      </c>
      <c r="E42" s="17" t="s">
        <v>398</v>
      </c>
      <c r="F42" s="17"/>
      <c r="G42" s="17" t="s">
        <v>399</v>
      </c>
      <c r="H42" s="63">
        <f>'3 priedo 1'!P43</f>
        <v>2846897.6</v>
      </c>
      <c r="I42" s="63">
        <f>'3 priedo 1'!Q43</f>
        <v>1773734</v>
      </c>
      <c r="J42" s="63">
        <f>'3 priedo 1'!R43</f>
        <v>0</v>
      </c>
      <c r="K42" s="63">
        <f>'3 priedo 1'!S43</f>
        <v>1073163.6000000001</v>
      </c>
      <c r="L42" s="63">
        <f>SUM(M42:O42)</f>
        <v>2846897.6</v>
      </c>
      <c r="M42" s="63">
        <v>1773734</v>
      </c>
      <c r="N42" s="63">
        <v>0</v>
      </c>
      <c r="O42" s="63">
        <v>1073163.6000000001</v>
      </c>
      <c r="P42" s="63">
        <f t="shared" ref="P42:P50" si="9">SUM(Q42:S42)</f>
        <v>777187.07</v>
      </c>
      <c r="Q42" s="63">
        <v>653850.97</v>
      </c>
      <c r="R42" s="63">
        <v>0</v>
      </c>
      <c r="S42" s="63">
        <v>123336.1</v>
      </c>
      <c r="T42" s="64"/>
    </row>
    <row r="43" spans="2:20" s="65" customFormat="1" ht="48" x14ac:dyDescent="0.25">
      <c r="B43" s="69" t="s">
        <v>481</v>
      </c>
      <c r="C43" s="17" t="s">
        <v>482</v>
      </c>
      <c r="D43" s="17" t="s">
        <v>483</v>
      </c>
      <c r="E43" s="17" t="s">
        <v>424</v>
      </c>
      <c r="F43" s="17"/>
      <c r="G43" s="17" t="s">
        <v>413</v>
      </c>
      <c r="H43" s="63">
        <f>'3 priedo 1'!P44</f>
        <v>488713.46</v>
      </c>
      <c r="I43" s="63">
        <f>'3 priedo 1'!Q44</f>
        <v>415406.44</v>
      </c>
      <c r="J43" s="63">
        <f>'3 priedo 1'!R44</f>
        <v>0</v>
      </c>
      <c r="K43" s="63">
        <f>'3 priedo 1'!S44</f>
        <v>73307.02</v>
      </c>
      <c r="L43" s="63">
        <v>490998.82</v>
      </c>
      <c r="M43" s="63">
        <v>417348.99</v>
      </c>
      <c r="N43" s="63">
        <v>0</v>
      </c>
      <c r="O43" s="63">
        <v>73649.83</v>
      </c>
      <c r="P43" s="63">
        <f>SUM(Q43:S43)</f>
        <v>488713.46</v>
      </c>
      <c r="Q43" s="63">
        <v>415406.44</v>
      </c>
      <c r="R43" s="63">
        <v>0</v>
      </c>
      <c r="S43" s="63">
        <v>73307.02</v>
      </c>
      <c r="T43" s="64"/>
    </row>
    <row r="44" spans="2:20" s="65" customFormat="1" ht="48" x14ac:dyDescent="0.25">
      <c r="B44" s="69" t="s">
        <v>484</v>
      </c>
      <c r="C44" s="17" t="s">
        <v>485</v>
      </c>
      <c r="D44" s="17" t="s">
        <v>486</v>
      </c>
      <c r="E44" s="17" t="s">
        <v>403</v>
      </c>
      <c r="F44" s="17"/>
      <c r="G44" s="17" t="s">
        <v>399</v>
      </c>
      <c r="H44" s="63">
        <f>'3 priedo 1'!P45</f>
        <v>328536</v>
      </c>
      <c r="I44" s="63">
        <f>'3 priedo 1'!Q45</f>
        <v>279256</v>
      </c>
      <c r="J44" s="63">
        <f>'3 priedo 1'!R45</f>
        <v>0</v>
      </c>
      <c r="K44" s="63">
        <f>'3 priedo 1'!S45</f>
        <v>49280</v>
      </c>
      <c r="L44" s="63">
        <f>SUM(M44:O44)</f>
        <v>328536</v>
      </c>
      <c r="M44" s="63">
        <v>279255.58</v>
      </c>
      <c r="N44" s="63">
        <v>0</v>
      </c>
      <c r="O44" s="63">
        <v>49280.42</v>
      </c>
      <c r="P44" s="63">
        <f>SUM(Q44:S44)</f>
        <v>285443.64</v>
      </c>
      <c r="Q44" s="63">
        <v>246107.07</v>
      </c>
      <c r="R44" s="63">
        <v>0</v>
      </c>
      <c r="S44" s="63">
        <v>39336.57</v>
      </c>
      <c r="T44" s="64"/>
    </row>
    <row r="45" spans="2:20" s="65" customFormat="1" ht="48" x14ac:dyDescent="0.25">
      <c r="B45" s="69" t="s">
        <v>487</v>
      </c>
      <c r="C45" s="17" t="s">
        <v>488</v>
      </c>
      <c r="D45" s="17" t="s">
        <v>489</v>
      </c>
      <c r="E45" s="17" t="s">
        <v>431</v>
      </c>
      <c r="F45" s="17"/>
      <c r="G45" s="17" t="s">
        <v>399</v>
      </c>
      <c r="H45" s="63">
        <f>'3 priedo 1'!P46</f>
        <v>350182.66</v>
      </c>
      <c r="I45" s="63">
        <f>'3 priedo 1'!Q46</f>
        <v>297655.26</v>
      </c>
      <c r="J45" s="63">
        <f>'3 priedo 1'!R46</f>
        <v>0</v>
      </c>
      <c r="K45" s="63">
        <f>'3 priedo 1'!S46</f>
        <v>52527.4</v>
      </c>
      <c r="L45" s="63">
        <v>350182.66</v>
      </c>
      <c r="M45" s="63">
        <v>297655.26</v>
      </c>
      <c r="N45" s="63">
        <v>0</v>
      </c>
      <c r="O45" s="63">
        <v>52527.4</v>
      </c>
      <c r="P45" s="63">
        <f t="shared" si="9"/>
        <v>159050.21999999997</v>
      </c>
      <c r="Q45" s="63">
        <v>137367.79999999999</v>
      </c>
      <c r="R45" s="63">
        <v>0</v>
      </c>
      <c r="S45" s="63">
        <v>21682.42</v>
      </c>
      <c r="T45" s="64"/>
    </row>
    <row r="46" spans="2:20" s="8" customFormat="1" ht="60" x14ac:dyDescent="0.25">
      <c r="B46" s="12" t="s">
        <v>78</v>
      </c>
      <c r="C46" s="13"/>
      <c r="D46" s="14" t="s">
        <v>490</v>
      </c>
      <c r="E46" s="13"/>
      <c r="F46" s="13"/>
      <c r="G46" s="68"/>
      <c r="H46" s="60">
        <f>'3 priedo 1'!P47</f>
        <v>1607982.29</v>
      </c>
      <c r="I46" s="60">
        <f>'3 priedo 1'!Q47</f>
        <v>1348859.67</v>
      </c>
      <c r="J46" s="60">
        <f>'3 priedo 1'!R47</f>
        <v>69086.23</v>
      </c>
      <c r="K46" s="60">
        <f>'3 priedo 1'!S47</f>
        <v>190036.39</v>
      </c>
      <c r="L46" s="60">
        <f t="shared" ref="L46:S46" si="10">SUM(L47:L51)</f>
        <v>1988265.9200000002</v>
      </c>
      <c r="M46" s="60">
        <f t="shared" si="10"/>
        <v>1348884.1099999999</v>
      </c>
      <c r="N46" s="60">
        <f t="shared" si="10"/>
        <v>69086.23</v>
      </c>
      <c r="O46" s="60">
        <f t="shared" si="10"/>
        <v>570295.58000000007</v>
      </c>
      <c r="P46" s="60">
        <f t="shared" si="9"/>
        <v>1749784.98</v>
      </c>
      <c r="Q46" s="60">
        <f t="shared" si="10"/>
        <v>1245791.1299999999</v>
      </c>
      <c r="R46" s="60">
        <f t="shared" si="10"/>
        <v>51052.85</v>
      </c>
      <c r="S46" s="60">
        <f t="shared" si="10"/>
        <v>452941</v>
      </c>
      <c r="T46" s="61"/>
    </row>
    <row r="47" spans="2:20" s="65" customFormat="1" ht="72" customHeight="1" x14ac:dyDescent="0.25">
      <c r="B47" s="69" t="s">
        <v>491</v>
      </c>
      <c r="C47" s="17" t="s">
        <v>492</v>
      </c>
      <c r="D47" s="17" t="s">
        <v>493</v>
      </c>
      <c r="E47" s="17" t="s">
        <v>408</v>
      </c>
      <c r="F47" s="17"/>
      <c r="G47" s="17" t="s">
        <v>413</v>
      </c>
      <c r="H47" s="63">
        <f>'3 priedo 1'!P48</f>
        <v>214365.38</v>
      </c>
      <c r="I47" s="63">
        <f>'3 priedo 1'!Q48</f>
        <v>182210.57</v>
      </c>
      <c r="J47" s="63">
        <f>'3 priedo 1'!R48</f>
        <v>0</v>
      </c>
      <c r="K47" s="63">
        <f>'3 priedo 1'!S48</f>
        <v>32154.81</v>
      </c>
      <c r="L47" s="63">
        <v>214373.24</v>
      </c>
      <c r="M47" s="63">
        <v>182217.25</v>
      </c>
      <c r="N47" s="63">
        <v>0</v>
      </c>
      <c r="O47" s="63">
        <v>32155.99</v>
      </c>
      <c r="P47" s="63">
        <f t="shared" si="9"/>
        <v>214365.38</v>
      </c>
      <c r="Q47" s="63">
        <v>182210.57</v>
      </c>
      <c r="R47" s="63">
        <v>0</v>
      </c>
      <c r="S47" s="63">
        <v>32154.81</v>
      </c>
      <c r="T47" s="64"/>
    </row>
    <row r="48" spans="2:20" s="65" customFormat="1" ht="87" customHeight="1" x14ac:dyDescent="0.25">
      <c r="B48" s="69" t="s">
        <v>494</v>
      </c>
      <c r="C48" s="17" t="s">
        <v>495</v>
      </c>
      <c r="D48" s="17" t="s">
        <v>496</v>
      </c>
      <c r="E48" s="17" t="s">
        <v>412</v>
      </c>
      <c r="F48" s="17"/>
      <c r="G48" s="17" t="s">
        <v>413</v>
      </c>
      <c r="H48" s="63">
        <f>'3 priedo 1'!P49</f>
        <v>189709.13</v>
      </c>
      <c r="I48" s="63">
        <f>'3 priedo 1'!Q49</f>
        <v>161252.75</v>
      </c>
      <c r="J48" s="63">
        <f>'3 priedo 1'!R49</f>
        <v>0</v>
      </c>
      <c r="K48" s="63">
        <f>'3 priedo 1'!S49</f>
        <v>28456.38</v>
      </c>
      <c r="L48" s="63">
        <v>189730.02</v>
      </c>
      <c r="M48" s="63">
        <v>161270.51</v>
      </c>
      <c r="N48" s="63">
        <v>0</v>
      </c>
      <c r="O48" s="63">
        <v>28459.51</v>
      </c>
      <c r="P48" s="63">
        <f t="shared" si="9"/>
        <v>189709.13</v>
      </c>
      <c r="Q48" s="63">
        <v>161252.75</v>
      </c>
      <c r="R48" s="63">
        <v>0</v>
      </c>
      <c r="S48" s="63">
        <v>28456.38</v>
      </c>
      <c r="T48" s="64"/>
    </row>
    <row r="49" spans="2:21" s="65" customFormat="1" ht="86.25" customHeight="1" x14ac:dyDescent="0.25">
      <c r="B49" s="69" t="s">
        <v>497</v>
      </c>
      <c r="C49" s="17" t="s">
        <v>498</v>
      </c>
      <c r="D49" s="17" t="s">
        <v>499</v>
      </c>
      <c r="E49" s="17" t="s">
        <v>500</v>
      </c>
      <c r="F49" s="17" t="s">
        <v>417</v>
      </c>
      <c r="G49" s="17" t="s">
        <v>399</v>
      </c>
      <c r="H49" s="63">
        <f>'3 priedo 1'!P50</f>
        <v>460574.86</v>
      </c>
      <c r="I49" s="63">
        <f>'3 priedo 1'!Q50</f>
        <v>391488.63</v>
      </c>
      <c r="J49" s="63">
        <f>'3 priedo 1'!R50</f>
        <v>69086.23</v>
      </c>
      <c r="K49" s="63">
        <f>'3 priedo 1'!S50</f>
        <v>0</v>
      </c>
      <c r="L49" s="63">
        <v>460574.86</v>
      </c>
      <c r="M49" s="63">
        <v>391488.63</v>
      </c>
      <c r="N49" s="63">
        <v>69086.23</v>
      </c>
      <c r="O49" s="63">
        <v>0</v>
      </c>
      <c r="P49" s="63">
        <f>SUM(Q49:S49)</f>
        <v>340352.26999999996</v>
      </c>
      <c r="Q49" s="63">
        <v>289299.42</v>
      </c>
      <c r="R49" s="63">
        <v>51052.85</v>
      </c>
      <c r="S49" s="63">
        <v>0</v>
      </c>
      <c r="T49" s="64"/>
    </row>
    <row r="50" spans="2:21" s="65" customFormat="1" ht="94.5" customHeight="1" x14ac:dyDescent="0.25">
      <c r="B50" s="69" t="s">
        <v>501</v>
      </c>
      <c r="C50" s="17" t="s">
        <v>502</v>
      </c>
      <c r="D50" s="17" t="s">
        <v>503</v>
      </c>
      <c r="E50" s="17" t="s">
        <v>504</v>
      </c>
      <c r="F50" s="17"/>
      <c r="G50" s="17" t="s">
        <v>413</v>
      </c>
      <c r="H50" s="63">
        <f>'3 priedo 1'!P51</f>
        <v>236060</v>
      </c>
      <c r="I50" s="63">
        <f>'3 priedo 1'!Q51</f>
        <v>182725.74</v>
      </c>
      <c r="J50" s="63">
        <f>'3 priedo 1'!R51</f>
        <v>0</v>
      </c>
      <c r="K50" s="63">
        <f>'3 priedo 1'!S51</f>
        <v>53334.26</v>
      </c>
      <c r="L50" s="63">
        <v>236060</v>
      </c>
      <c r="M50" s="63">
        <v>182725.74</v>
      </c>
      <c r="N50" s="63">
        <v>0</v>
      </c>
      <c r="O50" s="63">
        <v>53334.26</v>
      </c>
      <c r="P50" s="63">
        <f t="shared" si="9"/>
        <v>236060</v>
      </c>
      <c r="Q50" s="63">
        <v>182725.74</v>
      </c>
      <c r="R50" s="63">
        <v>0</v>
      </c>
      <c r="S50" s="63">
        <v>53334.26</v>
      </c>
      <c r="T50" s="64"/>
    </row>
    <row r="51" spans="2:21" s="65" customFormat="1" ht="66.75" customHeight="1" x14ac:dyDescent="0.25">
      <c r="B51" s="69" t="s">
        <v>505</v>
      </c>
      <c r="C51" s="17" t="s">
        <v>506</v>
      </c>
      <c r="D51" s="17" t="s">
        <v>507</v>
      </c>
      <c r="E51" s="17" t="s">
        <v>508</v>
      </c>
      <c r="F51" s="17"/>
      <c r="G51" s="17" t="s">
        <v>399</v>
      </c>
      <c r="H51" s="63">
        <f>'3 priedo 1'!P52</f>
        <v>507272.92</v>
      </c>
      <c r="I51" s="63">
        <f>'3 priedo 1'!Q52</f>
        <v>431181.98</v>
      </c>
      <c r="J51" s="63">
        <f>'3 priedo 1'!R52</f>
        <v>0</v>
      </c>
      <c r="K51" s="63">
        <f>'3 priedo 1'!S52</f>
        <v>76090.94</v>
      </c>
      <c r="L51" s="63">
        <f>SUM(M51:O51)</f>
        <v>887527.8</v>
      </c>
      <c r="M51" s="63">
        <v>431181.98</v>
      </c>
      <c r="N51" s="63">
        <v>0</v>
      </c>
      <c r="O51" s="63">
        <v>456345.82</v>
      </c>
      <c r="P51" s="63">
        <f>SUM(Q51:S51)</f>
        <v>769298.2</v>
      </c>
      <c r="Q51" s="63">
        <v>430302.65</v>
      </c>
      <c r="R51" s="63">
        <v>0</v>
      </c>
      <c r="S51" s="63">
        <v>338995.55</v>
      </c>
      <c r="T51" s="64"/>
    </row>
    <row r="52" spans="2:21" ht="36" x14ac:dyDescent="0.25">
      <c r="B52" s="12" t="s">
        <v>83</v>
      </c>
      <c r="C52" s="13"/>
      <c r="D52" s="14" t="s">
        <v>86</v>
      </c>
      <c r="E52" s="57"/>
      <c r="F52" s="57"/>
      <c r="G52" s="58"/>
      <c r="H52" s="59"/>
      <c r="I52" s="59"/>
      <c r="J52" s="59"/>
      <c r="K52" s="59"/>
      <c r="L52" s="59"/>
      <c r="M52" s="59"/>
      <c r="N52" s="59"/>
      <c r="O52" s="59"/>
      <c r="P52" s="59"/>
      <c r="Q52" s="59"/>
      <c r="R52" s="59"/>
      <c r="S52" s="59"/>
      <c r="T52" s="67"/>
    </row>
    <row r="53" spans="2:21" s="8" customFormat="1" ht="81" customHeight="1" x14ac:dyDescent="0.25">
      <c r="B53" s="12" t="s">
        <v>90</v>
      </c>
      <c r="C53" s="13"/>
      <c r="D53" s="14" t="s">
        <v>509</v>
      </c>
      <c r="E53" s="13"/>
      <c r="F53" s="13"/>
      <c r="G53" s="68"/>
      <c r="H53" s="60">
        <f>'3 priedo 1'!P54</f>
        <v>828782.7699999999</v>
      </c>
      <c r="I53" s="60">
        <f>'3 priedo 1'!Q54</f>
        <v>704465.30795508227</v>
      </c>
      <c r="J53" s="60">
        <f>'3 priedo 1'!R54</f>
        <v>62158.710000000006</v>
      </c>
      <c r="K53" s="60">
        <f>'3 priedo 1'!S54</f>
        <v>62158.75</v>
      </c>
      <c r="L53" s="60">
        <f t="shared" ref="L53:S53" si="11">SUM(L54:L59)</f>
        <v>828782.7699999999</v>
      </c>
      <c r="M53" s="60">
        <f t="shared" si="11"/>
        <v>704465.31</v>
      </c>
      <c r="N53" s="60">
        <f t="shared" si="11"/>
        <v>62158.710000000006</v>
      </c>
      <c r="O53" s="60">
        <f t="shared" si="11"/>
        <v>62158.75</v>
      </c>
      <c r="P53" s="60">
        <f t="shared" si="11"/>
        <v>716081.57</v>
      </c>
      <c r="Q53" s="60">
        <f t="shared" si="11"/>
        <v>611874.65999999992</v>
      </c>
      <c r="R53" s="60">
        <f t="shared" si="11"/>
        <v>54046.909999999996</v>
      </c>
      <c r="S53" s="60">
        <f t="shared" si="11"/>
        <v>50160</v>
      </c>
      <c r="T53" s="61"/>
    </row>
    <row r="54" spans="2:21" s="65" customFormat="1" ht="67.5" customHeight="1" x14ac:dyDescent="0.25">
      <c r="B54" s="69" t="s">
        <v>510</v>
      </c>
      <c r="C54" s="17" t="s">
        <v>511</v>
      </c>
      <c r="D54" s="17" t="s">
        <v>512</v>
      </c>
      <c r="E54" s="17" t="s">
        <v>513</v>
      </c>
      <c r="F54" s="17"/>
      <c r="G54" s="17" t="s">
        <v>399</v>
      </c>
      <c r="H54" s="63">
        <f>'3 priedo 1'!P55</f>
        <v>126366.08</v>
      </c>
      <c r="I54" s="63">
        <f>'3 priedo 1'!Q55</f>
        <v>107411.16</v>
      </c>
      <c r="J54" s="63">
        <f>'3 priedo 1'!R55</f>
        <v>9477.4599999999991</v>
      </c>
      <c r="K54" s="63">
        <f>'3 priedo 1'!S55</f>
        <v>9477.4599999999991</v>
      </c>
      <c r="L54" s="63">
        <v>126366.08</v>
      </c>
      <c r="M54" s="63">
        <v>107411.16</v>
      </c>
      <c r="N54" s="63">
        <v>9477.4599999999991</v>
      </c>
      <c r="O54" s="63">
        <v>9477.4599999999991</v>
      </c>
      <c r="P54" s="63">
        <f t="shared" ref="P54:P59" si="12">SUM(Q54:S54)</f>
        <v>111005.55</v>
      </c>
      <c r="Q54" s="63">
        <v>95299.6</v>
      </c>
      <c r="R54" s="63">
        <v>8448.5</v>
      </c>
      <c r="S54" s="63">
        <v>7257.45</v>
      </c>
      <c r="T54" s="64"/>
    </row>
    <row r="55" spans="2:21" s="65" customFormat="1" ht="65.25" customHeight="1" x14ac:dyDescent="0.25">
      <c r="B55" s="69" t="s">
        <v>514</v>
      </c>
      <c r="C55" s="17" t="s">
        <v>515</v>
      </c>
      <c r="D55" s="17" t="s">
        <v>516</v>
      </c>
      <c r="E55" s="17" t="s">
        <v>412</v>
      </c>
      <c r="F55" s="17"/>
      <c r="G55" s="17" t="s">
        <v>399</v>
      </c>
      <c r="H55" s="63">
        <f>'3 priedo 1'!P56</f>
        <v>108534.11</v>
      </c>
      <c r="I55" s="63">
        <f>'3 priedo 1'!Q56</f>
        <v>92253.987955082353</v>
      </c>
      <c r="J55" s="63">
        <f>'3 priedo 1'!R56</f>
        <v>8140.05</v>
      </c>
      <c r="K55" s="63">
        <f>'3 priedo 1'!S56</f>
        <v>8140.07</v>
      </c>
      <c r="L55" s="63">
        <v>108534.11</v>
      </c>
      <c r="M55" s="63">
        <v>92253.99</v>
      </c>
      <c r="N55" s="63">
        <v>8140.05</v>
      </c>
      <c r="O55" s="63">
        <v>8140.07</v>
      </c>
      <c r="P55" s="63">
        <f t="shared" si="12"/>
        <v>89581.68</v>
      </c>
      <c r="Q55" s="63">
        <v>76144.429999999993</v>
      </c>
      <c r="R55" s="63">
        <v>6718.62</v>
      </c>
      <c r="S55" s="63">
        <v>6718.63</v>
      </c>
      <c r="T55" s="64"/>
    </row>
    <row r="56" spans="2:21" s="65" customFormat="1" ht="75.75" customHeight="1" x14ac:dyDescent="0.25">
      <c r="B56" s="69" t="s">
        <v>517</v>
      </c>
      <c r="C56" s="17" t="s">
        <v>518</v>
      </c>
      <c r="D56" s="17" t="s">
        <v>519</v>
      </c>
      <c r="E56" s="17" t="s">
        <v>520</v>
      </c>
      <c r="F56" s="17"/>
      <c r="G56" s="17" t="s">
        <v>399</v>
      </c>
      <c r="H56" s="63">
        <f>'3 priedo 1'!P57</f>
        <v>234213.9</v>
      </c>
      <c r="I56" s="63">
        <f>'3 priedo 1'!Q57</f>
        <v>199081.81</v>
      </c>
      <c r="J56" s="63">
        <f>'3 priedo 1'!R57</f>
        <v>17566.04</v>
      </c>
      <c r="K56" s="63">
        <f>'3 priedo 1'!S57</f>
        <v>17566.05</v>
      </c>
      <c r="L56" s="63">
        <v>234213.9</v>
      </c>
      <c r="M56" s="63">
        <v>199081.81</v>
      </c>
      <c r="N56" s="63">
        <v>17566.04</v>
      </c>
      <c r="O56" s="63">
        <v>17566.05</v>
      </c>
      <c r="P56" s="63">
        <f t="shared" si="12"/>
        <v>176862.65999999997</v>
      </c>
      <c r="Q56" s="63">
        <v>151900.84</v>
      </c>
      <c r="R56" s="63">
        <v>13403.02</v>
      </c>
      <c r="S56" s="63">
        <v>11558.8</v>
      </c>
      <c r="T56" s="64"/>
    </row>
    <row r="57" spans="2:21" s="65" customFormat="1" ht="77.25" customHeight="1" x14ac:dyDescent="0.25">
      <c r="B57" s="69" t="s">
        <v>521</v>
      </c>
      <c r="C57" s="17" t="s">
        <v>522</v>
      </c>
      <c r="D57" s="17" t="s">
        <v>523</v>
      </c>
      <c r="E57" s="17" t="s">
        <v>524</v>
      </c>
      <c r="F57" s="17"/>
      <c r="G57" s="17" t="s">
        <v>399</v>
      </c>
      <c r="H57" s="63">
        <f>'3 priedo 1'!P58</f>
        <v>91149.1</v>
      </c>
      <c r="I57" s="63">
        <f>'3 priedo 1'!Q58</f>
        <v>77476.73</v>
      </c>
      <c r="J57" s="63">
        <f>'3 priedo 1'!R58</f>
        <v>6836.18</v>
      </c>
      <c r="K57" s="63">
        <f>'3 priedo 1'!S58</f>
        <v>6836.19</v>
      </c>
      <c r="L57" s="63">
        <v>91149.1</v>
      </c>
      <c r="M57" s="63">
        <v>77476.73</v>
      </c>
      <c r="N57" s="63">
        <v>6836.18</v>
      </c>
      <c r="O57" s="63">
        <v>6836.19</v>
      </c>
      <c r="P57" s="63">
        <f t="shared" si="12"/>
        <v>90515.83</v>
      </c>
      <c r="Q57" s="63">
        <v>76978.600000000006</v>
      </c>
      <c r="R57" s="63">
        <v>6792.23</v>
      </c>
      <c r="S57" s="63">
        <v>6745</v>
      </c>
      <c r="T57" s="64"/>
    </row>
    <row r="58" spans="2:21" s="65" customFormat="1" ht="75.75" customHeight="1" x14ac:dyDescent="0.25">
      <c r="B58" s="69" t="s">
        <v>525</v>
      </c>
      <c r="C58" s="17" t="s">
        <v>526</v>
      </c>
      <c r="D58" s="17" t="s">
        <v>527</v>
      </c>
      <c r="E58" s="17" t="s">
        <v>528</v>
      </c>
      <c r="F58" s="17"/>
      <c r="G58" s="17" t="s">
        <v>399</v>
      </c>
      <c r="H58" s="63">
        <f>'3 priedo 1'!P59</f>
        <v>126999.59</v>
      </c>
      <c r="I58" s="63">
        <f>'3 priedo 1'!Q59</f>
        <v>107949.63</v>
      </c>
      <c r="J58" s="63">
        <f>'3 priedo 1'!R59</f>
        <v>9524.98</v>
      </c>
      <c r="K58" s="63">
        <f>'3 priedo 1'!S59</f>
        <v>9524.98</v>
      </c>
      <c r="L58" s="63">
        <v>126999.59</v>
      </c>
      <c r="M58" s="63">
        <v>107949.63</v>
      </c>
      <c r="N58" s="63">
        <v>9524.98</v>
      </c>
      <c r="O58" s="63">
        <v>9524.98</v>
      </c>
      <c r="P58" s="63">
        <f t="shared" si="12"/>
        <v>112697.45000000001</v>
      </c>
      <c r="Q58" s="63">
        <v>96461.06</v>
      </c>
      <c r="R58" s="63">
        <v>8511.2900000000009</v>
      </c>
      <c r="S58" s="63">
        <v>7725.1</v>
      </c>
      <c r="T58" s="64"/>
    </row>
    <row r="59" spans="2:21" s="65" customFormat="1" ht="78.75" customHeight="1" x14ac:dyDescent="0.25">
      <c r="B59" s="69" t="s">
        <v>529</v>
      </c>
      <c r="C59" s="17" t="s">
        <v>530</v>
      </c>
      <c r="D59" s="17" t="s">
        <v>531</v>
      </c>
      <c r="E59" s="17" t="s">
        <v>532</v>
      </c>
      <c r="F59" s="17"/>
      <c r="G59" s="17" t="s">
        <v>399</v>
      </c>
      <c r="H59" s="63">
        <f>'3 priedo 1'!P60</f>
        <v>141519.99</v>
      </c>
      <c r="I59" s="63">
        <f>'3 priedo 1'!Q60</f>
        <v>120291.99</v>
      </c>
      <c r="J59" s="63">
        <f>'3 priedo 1'!R60</f>
        <v>10614</v>
      </c>
      <c r="K59" s="63">
        <f>'3 priedo 1'!S60</f>
        <v>10614</v>
      </c>
      <c r="L59" s="63">
        <v>141519.99</v>
      </c>
      <c r="M59" s="63">
        <v>120291.99</v>
      </c>
      <c r="N59" s="63">
        <v>10614</v>
      </c>
      <c r="O59" s="63">
        <v>10614</v>
      </c>
      <c r="P59" s="63">
        <f t="shared" si="12"/>
        <v>135418.4</v>
      </c>
      <c r="Q59" s="63">
        <v>115090.13</v>
      </c>
      <c r="R59" s="63">
        <v>10173.25</v>
      </c>
      <c r="S59" s="63">
        <v>10155.02</v>
      </c>
      <c r="T59" s="64"/>
    </row>
    <row r="60" spans="2:21" s="8" customFormat="1" ht="96" x14ac:dyDescent="0.25">
      <c r="B60" s="12" t="s">
        <v>93</v>
      </c>
      <c r="C60" s="13"/>
      <c r="D60" s="14" t="s">
        <v>533</v>
      </c>
      <c r="E60" s="13"/>
      <c r="F60" s="13"/>
      <c r="G60" s="68"/>
      <c r="H60" s="60">
        <f>'3 priedo 1'!P61</f>
        <v>85438.45</v>
      </c>
      <c r="I60" s="60">
        <f>'3 priedo 1'!Q61</f>
        <v>72618.58</v>
      </c>
      <c r="J60" s="60">
        <f>'3 priedo 1'!R61</f>
        <v>6407.5199999999995</v>
      </c>
      <c r="K60" s="60">
        <f>'3 priedo 1'!S61</f>
        <v>6412.3499999999995</v>
      </c>
      <c r="L60" s="60">
        <f t="shared" ref="L60:S60" si="13">SUM(L61:L66)</f>
        <v>85246</v>
      </c>
      <c r="M60" s="60">
        <f t="shared" si="13"/>
        <v>72565.8</v>
      </c>
      <c r="N60" s="60">
        <f t="shared" si="13"/>
        <v>4601.08</v>
      </c>
      <c r="O60" s="60">
        <f t="shared" si="13"/>
        <v>8079.119999999999</v>
      </c>
      <c r="P60" s="60">
        <f t="shared" si="13"/>
        <v>35888.99</v>
      </c>
      <c r="Q60" s="60">
        <f t="shared" si="13"/>
        <v>31071.86</v>
      </c>
      <c r="R60" s="60">
        <f t="shared" si="13"/>
        <v>1824.39</v>
      </c>
      <c r="S60" s="60">
        <f t="shared" si="13"/>
        <v>2992.7400000000002</v>
      </c>
      <c r="T60" s="61"/>
      <c r="U60" s="65"/>
    </row>
    <row r="61" spans="2:21" s="65" customFormat="1" ht="147" customHeight="1" x14ac:dyDescent="0.25">
      <c r="B61" s="69" t="s">
        <v>534</v>
      </c>
      <c r="C61" s="17" t="s">
        <v>535</v>
      </c>
      <c r="D61" s="17" t="s">
        <v>536</v>
      </c>
      <c r="E61" s="17" t="s">
        <v>408</v>
      </c>
      <c r="F61" s="17"/>
      <c r="G61" s="17" t="s">
        <v>399</v>
      </c>
      <c r="H61" s="63">
        <f>'3 priedo 1'!P62</f>
        <v>11815.34</v>
      </c>
      <c r="I61" s="63">
        <f>'3 priedo 1'!Q62</f>
        <v>10043</v>
      </c>
      <c r="J61" s="63">
        <f>'3 priedo 1'!R62</f>
        <v>886.15</v>
      </c>
      <c r="K61" s="63">
        <f>'3 priedo 1'!S62</f>
        <v>886.19</v>
      </c>
      <c r="L61" s="63">
        <v>11815.34</v>
      </c>
      <c r="M61" s="63">
        <v>10043</v>
      </c>
      <c r="N61" s="63">
        <v>886.15</v>
      </c>
      <c r="O61" s="63">
        <v>886.19</v>
      </c>
      <c r="P61" s="63">
        <f t="shared" ref="P61:P66" si="14">SUM(Q61:S61)</f>
        <v>6665.87</v>
      </c>
      <c r="Q61" s="63">
        <v>5745.04</v>
      </c>
      <c r="R61" s="63">
        <v>506.93</v>
      </c>
      <c r="S61" s="63">
        <v>413.9</v>
      </c>
      <c r="T61" s="64">
        <v>0</v>
      </c>
    </row>
    <row r="62" spans="2:21" s="65" customFormat="1" ht="145.5" customHeight="1" x14ac:dyDescent="0.25">
      <c r="B62" s="69" t="s">
        <v>537</v>
      </c>
      <c r="C62" s="17" t="s">
        <v>538</v>
      </c>
      <c r="D62" s="17" t="s">
        <v>539</v>
      </c>
      <c r="E62" s="17" t="s">
        <v>412</v>
      </c>
      <c r="F62" s="17"/>
      <c r="G62" s="17" t="s">
        <v>399</v>
      </c>
      <c r="H62" s="63">
        <f>'3 priedo 1'!P63</f>
        <v>5913</v>
      </c>
      <c r="I62" s="63">
        <f>'3 priedo 1'!Q63</f>
        <v>5022</v>
      </c>
      <c r="J62" s="63">
        <f>'3 priedo 1'!R63</f>
        <v>443.12</v>
      </c>
      <c r="K62" s="63">
        <f>'3 priedo 1'!S63</f>
        <v>447.88</v>
      </c>
      <c r="L62" s="63">
        <v>5913</v>
      </c>
      <c r="M62" s="63">
        <v>5022</v>
      </c>
      <c r="N62" s="63">
        <v>443.12</v>
      </c>
      <c r="O62" s="63">
        <v>447.88</v>
      </c>
      <c r="P62" s="63">
        <f t="shared" si="14"/>
        <v>1116</v>
      </c>
      <c r="Q62" s="63">
        <v>947.84</v>
      </c>
      <c r="R62" s="63">
        <v>83.63</v>
      </c>
      <c r="S62" s="63">
        <v>84.53</v>
      </c>
      <c r="T62" s="64"/>
    </row>
    <row r="63" spans="2:21" s="65" customFormat="1" ht="112.5" customHeight="1" x14ac:dyDescent="0.25">
      <c r="B63" s="69" t="s">
        <v>540</v>
      </c>
      <c r="C63" s="17" t="s">
        <v>541</v>
      </c>
      <c r="D63" s="17" t="s">
        <v>542</v>
      </c>
      <c r="E63" s="17" t="s">
        <v>398</v>
      </c>
      <c r="F63" s="17"/>
      <c r="G63" s="17" t="s">
        <v>399</v>
      </c>
      <c r="H63" s="63">
        <f>'3 priedo 1'!P64</f>
        <v>24085.89</v>
      </c>
      <c r="I63" s="63">
        <f>'3 priedo 1'!Q64</f>
        <v>20473</v>
      </c>
      <c r="J63" s="63">
        <f>'3 priedo 1'!R64</f>
        <v>1806.44</v>
      </c>
      <c r="K63" s="63">
        <f>'3 priedo 1'!S64</f>
        <v>1806.45</v>
      </c>
      <c r="L63" s="63">
        <v>23893.439999999999</v>
      </c>
      <c r="M63" s="63">
        <v>20420.22</v>
      </c>
      <c r="N63" s="63">
        <v>0</v>
      </c>
      <c r="O63" s="63">
        <v>3473.22</v>
      </c>
      <c r="P63" s="63">
        <f t="shared" si="14"/>
        <v>11823.46</v>
      </c>
      <c r="Q63" s="63">
        <v>10395.49</v>
      </c>
      <c r="R63" s="63">
        <v>0</v>
      </c>
      <c r="S63" s="63">
        <v>1427.97</v>
      </c>
      <c r="T63" s="64"/>
    </row>
    <row r="64" spans="2:21" s="65" customFormat="1" ht="144.75" customHeight="1" x14ac:dyDescent="0.25">
      <c r="B64" s="69" t="s">
        <v>543</v>
      </c>
      <c r="C64" s="17" t="s">
        <v>544</v>
      </c>
      <c r="D64" s="17" t="s">
        <v>545</v>
      </c>
      <c r="E64" s="17" t="s">
        <v>424</v>
      </c>
      <c r="F64" s="17"/>
      <c r="G64" s="17" t="s">
        <v>399</v>
      </c>
      <c r="H64" s="63">
        <f>'3 priedo 1'!P65</f>
        <v>18404.71</v>
      </c>
      <c r="I64" s="63">
        <f>'3 priedo 1'!Q65</f>
        <v>15644</v>
      </c>
      <c r="J64" s="63">
        <f>'3 priedo 1'!R65</f>
        <v>1380.35</v>
      </c>
      <c r="K64" s="63">
        <f>'3 priedo 1'!S65</f>
        <v>1380.36</v>
      </c>
      <c r="L64" s="63">
        <v>18404.71</v>
      </c>
      <c r="M64" s="63">
        <v>15644</v>
      </c>
      <c r="N64" s="63">
        <v>1380.35</v>
      </c>
      <c r="O64" s="63">
        <v>1380.36</v>
      </c>
      <c r="P64" s="63">
        <f t="shared" si="14"/>
        <v>7173.48</v>
      </c>
      <c r="Q64" s="63">
        <v>6170.92</v>
      </c>
      <c r="R64" s="63">
        <v>544.49</v>
      </c>
      <c r="S64" s="63">
        <v>458.07</v>
      </c>
      <c r="T64" s="64"/>
    </row>
    <row r="65" spans="2:20" s="65" customFormat="1" ht="129" customHeight="1" x14ac:dyDescent="0.25">
      <c r="B65" s="69" t="s">
        <v>546</v>
      </c>
      <c r="C65" s="17" t="s">
        <v>547</v>
      </c>
      <c r="D65" s="17" t="s">
        <v>548</v>
      </c>
      <c r="E65" s="17" t="s">
        <v>403</v>
      </c>
      <c r="F65" s="17"/>
      <c r="G65" s="17" t="s">
        <v>399</v>
      </c>
      <c r="H65" s="63">
        <f>'3 priedo 1'!P66</f>
        <v>18404.71</v>
      </c>
      <c r="I65" s="63">
        <f>'3 priedo 1'!Q66</f>
        <v>15644</v>
      </c>
      <c r="J65" s="63">
        <f>'3 priedo 1'!R66</f>
        <v>1380.35</v>
      </c>
      <c r="K65" s="63">
        <f>'3 priedo 1'!S66</f>
        <v>1380.36</v>
      </c>
      <c r="L65" s="63">
        <v>18404.71</v>
      </c>
      <c r="M65" s="63">
        <v>15644</v>
      </c>
      <c r="N65" s="63">
        <v>1380.35</v>
      </c>
      <c r="O65" s="63">
        <v>1380.36</v>
      </c>
      <c r="P65" s="63">
        <f t="shared" si="14"/>
        <v>4511.2300000000005</v>
      </c>
      <c r="Q65" s="63">
        <v>3903.46</v>
      </c>
      <c r="R65" s="63">
        <v>344.42</v>
      </c>
      <c r="S65" s="63">
        <v>263.35000000000002</v>
      </c>
      <c r="T65" s="64"/>
    </row>
    <row r="66" spans="2:20" s="65" customFormat="1" ht="134.25" customHeight="1" x14ac:dyDescent="0.25">
      <c r="B66" s="69" t="s">
        <v>549</v>
      </c>
      <c r="C66" s="17" t="s">
        <v>550</v>
      </c>
      <c r="D66" s="17" t="s">
        <v>551</v>
      </c>
      <c r="E66" s="17" t="s">
        <v>552</v>
      </c>
      <c r="F66" s="17"/>
      <c r="G66" s="17" t="s">
        <v>399</v>
      </c>
      <c r="H66" s="63">
        <f>'3 priedo 1'!P67</f>
        <v>6814.8</v>
      </c>
      <c r="I66" s="63">
        <f>'3 priedo 1'!Q67</f>
        <v>5792.58</v>
      </c>
      <c r="J66" s="63">
        <f>'3 priedo 1'!R67</f>
        <v>511.11</v>
      </c>
      <c r="K66" s="63">
        <f>'3 priedo 1'!S67</f>
        <v>511.11</v>
      </c>
      <c r="L66" s="63">
        <v>6814.8</v>
      </c>
      <c r="M66" s="63">
        <v>5792.58</v>
      </c>
      <c r="N66" s="63">
        <v>511.11</v>
      </c>
      <c r="O66" s="63">
        <v>511.11</v>
      </c>
      <c r="P66" s="63">
        <f t="shared" si="14"/>
        <v>4598.95</v>
      </c>
      <c r="Q66" s="63">
        <v>3909.11</v>
      </c>
      <c r="R66" s="63">
        <v>344.92</v>
      </c>
      <c r="S66" s="63">
        <v>344.92</v>
      </c>
      <c r="T66" s="64"/>
    </row>
    <row r="67" spans="2:20" s="8" customFormat="1" ht="79.5" customHeight="1" x14ac:dyDescent="0.25">
      <c r="B67" s="12" t="s">
        <v>96</v>
      </c>
      <c r="C67" s="13"/>
      <c r="D67" s="14" t="s">
        <v>553</v>
      </c>
      <c r="E67" s="13"/>
      <c r="F67" s="13"/>
      <c r="G67" s="68"/>
      <c r="H67" s="60">
        <f>'3 priedo 1'!P68</f>
        <v>2264308.4200000004</v>
      </c>
      <c r="I67" s="60">
        <f>'3 priedo 1'!Q68</f>
        <v>1924661.5699999996</v>
      </c>
      <c r="J67" s="60">
        <f>'3 priedo 1'!R68</f>
        <v>169113.73</v>
      </c>
      <c r="K67" s="60">
        <f>'3 priedo 1'!S68</f>
        <v>170533.12</v>
      </c>
      <c r="L67" s="60">
        <f t="shared" ref="L67:S67" si="15">SUM(L68:L82)</f>
        <v>2243822.4300000002</v>
      </c>
      <c r="M67" s="60">
        <f t="shared" si="15"/>
        <v>1904208.4899999995</v>
      </c>
      <c r="N67" s="60">
        <f t="shared" si="15"/>
        <v>167309.04</v>
      </c>
      <c r="O67" s="60">
        <f t="shared" si="15"/>
        <v>172304.90000000002</v>
      </c>
      <c r="P67" s="60">
        <f t="shared" si="15"/>
        <v>1791293.0099999998</v>
      </c>
      <c r="Q67" s="60">
        <f t="shared" si="15"/>
        <v>1530631.3599999999</v>
      </c>
      <c r="R67" s="60">
        <f t="shared" si="15"/>
        <v>134588.83000000002</v>
      </c>
      <c r="S67" s="60">
        <f t="shared" si="15"/>
        <v>126072.82000000002</v>
      </c>
      <c r="T67" s="61"/>
    </row>
    <row r="68" spans="2:20" s="65" customFormat="1" ht="99" customHeight="1" x14ac:dyDescent="0.25">
      <c r="B68" s="69" t="s">
        <v>554</v>
      </c>
      <c r="C68" s="17" t="s">
        <v>555</v>
      </c>
      <c r="D68" s="17" t="s">
        <v>556</v>
      </c>
      <c r="E68" s="17" t="s">
        <v>557</v>
      </c>
      <c r="F68" s="71"/>
      <c r="G68" s="17" t="s">
        <v>399</v>
      </c>
      <c r="H68" s="63">
        <f>'3 priedo 1'!P69</f>
        <v>229210.81</v>
      </c>
      <c r="I68" s="63">
        <f>'3 priedo 1'!Q69</f>
        <v>194829.18</v>
      </c>
      <c r="J68" s="63">
        <f>'3 priedo 1'!R69</f>
        <v>17190.810000000001</v>
      </c>
      <c r="K68" s="63">
        <f>'3 priedo 1'!S69</f>
        <v>17190.82</v>
      </c>
      <c r="L68" s="63">
        <f>SUM(M68:O68)</f>
        <v>232787.28999999998</v>
      </c>
      <c r="M68" s="63">
        <v>194829.18</v>
      </c>
      <c r="N68" s="63">
        <v>17190.810000000001</v>
      </c>
      <c r="O68" s="63">
        <v>20767.3</v>
      </c>
      <c r="P68" s="63">
        <f>SUM(Q68:S68)</f>
        <v>202910.49000000002</v>
      </c>
      <c r="Q68" s="63">
        <v>169824.07</v>
      </c>
      <c r="R68" s="63">
        <v>14984.48</v>
      </c>
      <c r="S68" s="63">
        <v>18101.939999999999</v>
      </c>
      <c r="T68" s="64"/>
    </row>
    <row r="69" spans="2:20" s="65" customFormat="1" ht="86.25" customHeight="1" x14ac:dyDescent="0.25">
      <c r="B69" s="69" t="s">
        <v>558</v>
      </c>
      <c r="C69" s="17" t="s">
        <v>559</v>
      </c>
      <c r="D69" s="17" t="s">
        <v>560</v>
      </c>
      <c r="E69" s="17" t="s">
        <v>561</v>
      </c>
      <c r="F69" s="71"/>
      <c r="G69" s="17" t="s">
        <v>413</v>
      </c>
      <c r="H69" s="63">
        <f>'3 priedo 1'!P70</f>
        <v>73219.45</v>
      </c>
      <c r="I69" s="63">
        <f>'3 priedo 1'!Q70</f>
        <v>62236.53</v>
      </c>
      <c r="J69" s="63">
        <f>'3 priedo 1'!R70</f>
        <v>5491.45</v>
      </c>
      <c r="K69" s="63">
        <f>'3 priedo 1'!S70</f>
        <v>5491.47</v>
      </c>
      <c r="L69" s="63">
        <v>73219.45</v>
      </c>
      <c r="M69" s="63">
        <v>62236.53</v>
      </c>
      <c r="N69" s="63">
        <v>5491.45</v>
      </c>
      <c r="O69" s="63">
        <v>5491.47</v>
      </c>
      <c r="P69" s="63">
        <f t="shared" ref="P69:P80" si="16">SUM(Q69:S69)</f>
        <v>73219.45</v>
      </c>
      <c r="Q69" s="63">
        <v>62236.53</v>
      </c>
      <c r="R69" s="63">
        <v>5491.45</v>
      </c>
      <c r="S69" s="63">
        <v>5491.47</v>
      </c>
      <c r="T69" s="64"/>
    </row>
    <row r="70" spans="2:20" s="65" customFormat="1" ht="74.25" customHeight="1" x14ac:dyDescent="0.25">
      <c r="B70" s="69" t="s">
        <v>562</v>
      </c>
      <c r="C70" s="17" t="s">
        <v>563</v>
      </c>
      <c r="D70" s="17" t="s">
        <v>564</v>
      </c>
      <c r="E70" s="17" t="s">
        <v>412</v>
      </c>
      <c r="F70" s="71"/>
      <c r="G70" s="17" t="s">
        <v>399</v>
      </c>
      <c r="H70" s="63">
        <f>'3 priedo 1'!P71</f>
        <v>198075.68</v>
      </c>
      <c r="I70" s="63">
        <f>'3 priedo 1'!Q71</f>
        <v>168364.32</v>
      </c>
      <c r="J70" s="63">
        <f>'3 priedo 1'!R71</f>
        <v>14855.67</v>
      </c>
      <c r="K70" s="63">
        <f>'3 priedo 1'!S71</f>
        <v>14855.69</v>
      </c>
      <c r="L70" s="63">
        <v>193645.03</v>
      </c>
      <c r="M70" s="63">
        <v>164598.28</v>
      </c>
      <c r="N70" s="63">
        <v>14523.37</v>
      </c>
      <c r="O70" s="63">
        <v>14523.38</v>
      </c>
      <c r="P70" s="63">
        <f>SUM(Q70:S70)</f>
        <v>121129.22</v>
      </c>
      <c r="Q70" s="63">
        <v>104090.63</v>
      </c>
      <c r="R70" s="63">
        <v>9184.4699999999993</v>
      </c>
      <c r="S70" s="63">
        <v>7854.12</v>
      </c>
      <c r="T70" s="64"/>
    </row>
    <row r="71" spans="2:20" s="65" customFormat="1" ht="111.75" customHeight="1" x14ac:dyDescent="0.25">
      <c r="B71" s="69" t="s">
        <v>565</v>
      </c>
      <c r="C71" s="17" t="s">
        <v>566</v>
      </c>
      <c r="D71" s="17" t="s">
        <v>567</v>
      </c>
      <c r="E71" s="17" t="s">
        <v>568</v>
      </c>
      <c r="F71" s="71"/>
      <c r="G71" s="17" t="s">
        <v>399</v>
      </c>
      <c r="H71" s="63">
        <f>'3 priedo 1'!P72</f>
        <v>51982.71</v>
      </c>
      <c r="I71" s="63">
        <f>'3 priedo 1'!Q72</f>
        <v>44185.3</v>
      </c>
      <c r="J71" s="63">
        <f>'3 priedo 1'!R72</f>
        <v>3898.7</v>
      </c>
      <c r="K71" s="63">
        <f>'3 priedo 1'!S72</f>
        <v>3898.71</v>
      </c>
      <c r="L71" s="63">
        <f>SUM(M71:O71)</f>
        <v>47402.96</v>
      </c>
      <c r="M71" s="63">
        <v>40292.519999999997</v>
      </c>
      <c r="N71" s="63">
        <v>3555.21</v>
      </c>
      <c r="O71" s="63">
        <v>3555.23</v>
      </c>
      <c r="P71" s="63">
        <f>SUM(Q71:S71)</f>
        <v>47402.96</v>
      </c>
      <c r="Q71" s="63">
        <v>40292.519999999997</v>
      </c>
      <c r="R71" s="63">
        <v>3555.21</v>
      </c>
      <c r="S71" s="63">
        <v>3555.23</v>
      </c>
      <c r="T71" s="64"/>
    </row>
    <row r="72" spans="2:20" s="77" customFormat="1" ht="76.5" customHeight="1" x14ac:dyDescent="0.25">
      <c r="B72" s="69" t="s">
        <v>569</v>
      </c>
      <c r="C72" s="17" t="s">
        <v>570</v>
      </c>
      <c r="D72" s="17" t="s">
        <v>571</v>
      </c>
      <c r="E72" s="72"/>
      <c r="F72" s="72"/>
      <c r="G72" s="73"/>
      <c r="H72" s="63">
        <f>'3 priedo 1'!P73</f>
        <v>0</v>
      </c>
      <c r="I72" s="63">
        <f>'3 priedo 1'!Q73</f>
        <v>0</v>
      </c>
      <c r="J72" s="63">
        <f>'3 priedo 1'!R73</f>
        <v>0</v>
      </c>
      <c r="K72" s="63">
        <f>'3 priedo 1'!S73</f>
        <v>0</v>
      </c>
      <c r="L72" s="74"/>
      <c r="M72" s="74"/>
      <c r="N72" s="74"/>
      <c r="O72" s="74"/>
      <c r="P72" s="75"/>
      <c r="Q72" s="74"/>
      <c r="R72" s="74"/>
      <c r="S72" s="74"/>
      <c r="T72" s="76"/>
    </row>
    <row r="73" spans="2:20" s="65" customFormat="1" ht="70.5" customHeight="1" x14ac:dyDescent="0.25">
      <c r="B73" s="69" t="s">
        <v>572</v>
      </c>
      <c r="C73" s="17" t="s">
        <v>573</v>
      </c>
      <c r="D73" s="17" t="s">
        <v>574</v>
      </c>
      <c r="E73" s="17" t="s">
        <v>575</v>
      </c>
      <c r="F73" s="71"/>
      <c r="G73" s="17" t="s">
        <v>399</v>
      </c>
      <c r="H73" s="63">
        <f>'3 priedo 1'!P74</f>
        <v>53785.95</v>
      </c>
      <c r="I73" s="63">
        <f>'3 priedo 1'!Q74</f>
        <v>45718.05</v>
      </c>
      <c r="J73" s="63">
        <f>'3 priedo 1'!R74</f>
        <v>4033.94</v>
      </c>
      <c r="K73" s="63">
        <f>'3 priedo 1'!S74</f>
        <v>4033.96</v>
      </c>
      <c r="L73" s="63">
        <f>SUM(M73:O73)</f>
        <v>50640.01</v>
      </c>
      <c r="M73" s="63">
        <v>43044</v>
      </c>
      <c r="N73" s="63">
        <v>3798</v>
      </c>
      <c r="O73" s="63">
        <v>3798.01</v>
      </c>
      <c r="P73" s="63">
        <f t="shared" ref="P73:P79" si="17">SUM(Q73:S73)</f>
        <v>43379.58</v>
      </c>
      <c r="Q73" s="63">
        <v>36872.639999999999</v>
      </c>
      <c r="R73" s="63">
        <v>3253.47</v>
      </c>
      <c r="S73" s="63">
        <v>3253.47</v>
      </c>
      <c r="T73" s="64"/>
    </row>
    <row r="74" spans="2:20" s="65" customFormat="1" ht="62.25" customHeight="1" x14ac:dyDescent="0.25">
      <c r="B74" s="69" t="s">
        <v>576</v>
      </c>
      <c r="C74" s="17" t="s">
        <v>577</v>
      </c>
      <c r="D74" s="17" t="s">
        <v>578</v>
      </c>
      <c r="E74" s="17" t="s">
        <v>579</v>
      </c>
      <c r="F74" s="71"/>
      <c r="G74" s="17" t="s">
        <v>399</v>
      </c>
      <c r="H74" s="63">
        <f>'3 priedo 1'!P75</f>
        <v>391000</v>
      </c>
      <c r="I74" s="63">
        <f>'3 priedo 1'!Q75</f>
        <v>332350</v>
      </c>
      <c r="J74" s="63">
        <f>'3 priedo 1'!R75</f>
        <v>29325</v>
      </c>
      <c r="K74" s="63">
        <f>'3 priedo 1'!S75</f>
        <v>29325</v>
      </c>
      <c r="L74" s="63">
        <v>391000</v>
      </c>
      <c r="M74" s="63">
        <v>332350</v>
      </c>
      <c r="N74" s="63">
        <v>29325</v>
      </c>
      <c r="O74" s="63">
        <v>29325</v>
      </c>
      <c r="P74" s="63">
        <f t="shared" si="17"/>
        <v>212256.47</v>
      </c>
      <c r="Q74" s="63">
        <v>187688.46</v>
      </c>
      <c r="R74" s="63">
        <v>16560.75</v>
      </c>
      <c r="S74" s="63">
        <v>8007.26</v>
      </c>
      <c r="T74" s="64"/>
    </row>
    <row r="75" spans="2:20" s="65" customFormat="1" ht="114" customHeight="1" x14ac:dyDescent="0.25">
      <c r="B75" s="69" t="s">
        <v>580</v>
      </c>
      <c r="C75" s="17" t="s">
        <v>581</v>
      </c>
      <c r="D75" s="17" t="s">
        <v>582</v>
      </c>
      <c r="E75" s="17" t="s">
        <v>583</v>
      </c>
      <c r="F75" s="71"/>
      <c r="G75" s="17" t="s">
        <v>399</v>
      </c>
      <c r="H75" s="63">
        <f>'3 priedo 1'!P76</f>
        <v>114642.17</v>
      </c>
      <c r="I75" s="63">
        <f>'3 priedo 1'!Q76</f>
        <v>97445.84</v>
      </c>
      <c r="J75" s="63">
        <f>'3 priedo 1'!R76</f>
        <v>8598.16</v>
      </c>
      <c r="K75" s="63">
        <f>'3 priedo 1'!S76</f>
        <v>8598.17</v>
      </c>
      <c r="L75" s="63">
        <v>102736.04</v>
      </c>
      <c r="M75" s="63">
        <v>87325.63</v>
      </c>
      <c r="N75" s="63">
        <v>7705.2</v>
      </c>
      <c r="O75" s="63">
        <v>7705.21</v>
      </c>
      <c r="P75" s="63">
        <f t="shared" si="17"/>
        <v>96177.12999999999</v>
      </c>
      <c r="Q75" s="63">
        <v>81750.559999999998</v>
      </c>
      <c r="R75" s="63">
        <v>7213.28</v>
      </c>
      <c r="S75" s="63">
        <v>7213.29</v>
      </c>
      <c r="T75" s="64"/>
    </row>
    <row r="76" spans="2:20" s="65" customFormat="1" ht="119.25" customHeight="1" x14ac:dyDescent="0.25">
      <c r="B76" s="69" t="s">
        <v>584</v>
      </c>
      <c r="C76" s="17" t="s">
        <v>585</v>
      </c>
      <c r="D76" s="17" t="s">
        <v>586</v>
      </c>
      <c r="E76" s="17" t="s">
        <v>587</v>
      </c>
      <c r="F76" s="71"/>
      <c r="G76" s="17" t="s">
        <v>399</v>
      </c>
      <c r="H76" s="63">
        <f>'3 priedo 1'!P77</f>
        <v>151468.59</v>
      </c>
      <c r="I76" s="63">
        <f>'3 priedo 1'!Q77</f>
        <v>128748.3</v>
      </c>
      <c r="J76" s="63">
        <f>'3 priedo 1'!R77</f>
        <v>11360.14</v>
      </c>
      <c r="K76" s="63">
        <f>'3 priedo 1'!S77</f>
        <v>11360.15</v>
      </c>
      <c r="L76" s="63">
        <v>151468.59</v>
      </c>
      <c r="M76" s="63">
        <v>128748.3</v>
      </c>
      <c r="N76" s="63">
        <v>11360.14</v>
      </c>
      <c r="O76" s="63">
        <v>11360.15</v>
      </c>
      <c r="P76" s="63">
        <f t="shared" si="17"/>
        <v>135941.11000000002</v>
      </c>
      <c r="Q76" s="63">
        <v>115549.94</v>
      </c>
      <c r="R76" s="63">
        <v>10195.58</v>
      </c>
      <c r="S76" s="63">
        <v>10195.59</v>
      </c>
      <c r="T76" s="64"/>
    </row>
    <row r="77" spans="2:20" s="65" customFormat="1" ht="86.25" customHeight="1" x14ac:dyDescent="0.25">
      <c r="B77" s="69" t="s">
        <v>588</v>
      </c>
      <c r="C77" s="17" t="s">
        <v>589</v>
      </c>
      <c r="D77" s="17" t="s">
        <v>590</v>
      </c>
      <c r="E77" s="17" t="s">
        <v>591</v>
      </c>
      <c r="F77" s="71"/>
      <c r="G77" s="17" t="s">
        <v>399</v>
      </c>
      <c r="H77" s="63">
        <f>'3 priedo 1'!P78</f>
        <v>342473.95</v>
      </c>
      <c r="I77" s="63">
        <f>'3 priedo 1'!Q78</f>
        <v>291102.86</v>
      </c>
      <c r="J77" s="63">
        <f>'3 priedo 1'!R78</f>
        <v>25033.26</v>
      </c>
      <c r="K77" s="63">
        <f>'3 priedo 1'!S78</f>
        <v>26337.83</v>
      </c>
      <c r="L77" s="63">
        <v>342473.95</v>
      </c>
      <c r="M77" s="63">
        <v>291102.86</v>
      </c>
      <c r="N77" s="63">
        <v>25033.26</v>
      </c>
      <c r="O77" s="63">
        <v>26337.83</v>
      </c>
      <c r="P77" s="63">
        <f t="shared" si="17"/>
        <v>215194.47</v>
      </c>
      <c r="Q77" s="63">
        <v>182915.3</v>
      </c>
      <c r="R77" s="63">
        <v>15729.72</v>
      </c>
      <c r="S77" s="63">
        <v>16549.45</v>
      </c>
      <c r="T77" s="64"/>
    </row>
    <row r="78" spans="2:20" s="65" customFormat="1" ht="84.75" customHeight="1" x14ac:dyDescent="0.25">
      <c r="B78" s="69" t="s">
        <v>592</v>
      </c>
      <c r="C78" s="17" t="s">
        <v>593</v>
      </c>
      <c r="D78" s="17" t="s">
        <v>594</v>
      </c>
      <c r="E78" s="17" t="s">
        <v>595</v>
      </c>
      <c r="F78" s="71"/>
      <c r="G78" s="17" t="s">
        <v>413</v>
      </c>
      <c r="H78" s="63">
        <f>'3 priedo 1'!P79</f>
        <v>41876.480000000003</v>
      </c>
      <c r="I78" s="63">
        <f>'3 priedo 1'!Q79</f>
        <v>35595</v>
      </c>
      <c r="J78" s="63">
        <f>'3 priedo 1'!R79</f>
        <v>3140.72</v>
      </c>
      <c r="K78" s="63">
        <f>'3 priedo 1'!S79</f>
        <v>3140.76</v>
      </c>
      <c r="L78" s="63">
        <v>41876.480000000003</v>
      </c>
      <c r="M78" s="63">
        <v>35595</v>
      </c>
      <c r="N78" s="63">
        <v>3140.72</v>
      </c>
      <c r="O78" s="63">
        <v>3140.76</v>
      </c>
      <c r="P78" s="63">
        <f t="shared" si="17"/>
        <v>37909.15</v>
      </c>
      <c r="Q78" s="63">
        <v>32222.79</v>
      </c>
      <c r="R78" s="63">
        <v>2843.15</v>
      </c>
      <c r="S78" s="63">
        <v>2843.21</v>
      </c>
      <c r="T78" s="64"/>
    </row>
    <row r="79" spans="2:20" s="65" customFormat="1" ht="69" customHeight="1" x14ac:dyDescent="0.25">
      <c r="B79" s="69" t="s">
        <v>596</v>
      </c>
      <c r="C79" s="17" t="s">
        <v>597</v>
      </c>
      <c r="D79" s="17" t="s">
        <v>598</v>
      </c>
      <c r="E79" s="17" t="s">
        <v>599</v>
      </c>
      <c r="F79" s="71"/>
      <c r="G79" s="17" t="s">
        <v>399</v>
      </c>
      <c r="H79" s="63">
        <f>'3 priedo 1'!P80</f>
        <v>264614</v>
      </c>
      <c r="I79" s="63">
        <f>'3 priedo 1'!Q80</f>
        <v>224921.9</v>
      </c>
      <c r="J79" s="63">
        <f>'3 priedo 1'!R80</f>
        <v>19789.099999999999</v>
      </c>
      <c r="K79" s="63">
        <f>'3 priedo 1'!S80</f>
        <v>19903</v>
      </c>
      <c r="L79" s="63">
        <v>264614</v>
      </c>
      <c r="M79" s="63">
        <v>224921.9</v>
      </c>
      <c r="N79" s="63">
        <v>19789.099999999999</v>
      </c>
      <c r="O79" s="63">
        <v>19903</v>
      </c>
      <c r="P79" s="63">
        <f t="shared" si="17"/>
        <v>261684.84999999998</v>
      </c>
      <c r="Q79" s="63">
        <v>224713.5</v>
      </c>
      <c r="R79" s="63">
        <v>19770.77</v>
      </c>
      <c r="S79" s="63">
        <v>17200.580000000002</v>
      </c>
      <c r="T79" s="64"/>
    </row>
    <row r="80" spans="2:20" s="65" customFormat="1" ht="89.25" customHeight="1" x14ac:dyDescent="0.25">
      <c r="B80" s="69" t="s">
        <v>600</v>
      </c>
      <c r="C80" s="17" t="s">
        <v>601</v>
      </c>
      <c r="D80" s="17" t="s">
        <v>602</v>
      </c>
      <c r="E80" s="17" t="s">
        <v>583</v>
      </c>
      <c r="F80" s="71"/>
      <c r="G80" s="17" t="s">
        <v>399</v>
      </c>
      <c r="H80" s="63">
        <f>'3 priedo 1'!P81</f>
        <v>77112</v>
      </c>
      <c r="I80" s="63">
        <f>'3 priedo 1'!Q81</f>
        <v>65544.649999999994</v>
      </c>
      <c r="J80" s="63">
        <f>'3 priedo 1'!R81</f>
        <v>5783.35</v>
      </c>
      <c r="K80" s="63">
        <f>'3 priedo 1'!S81</f>
        <v>5784</v>
      </c>
      <c r="L80" s="63">
        <v>77112</v>
      </c>
      <c r="M80" s="63">
        <v>65544.649999999994</v>
      </c>
      <c r="N80" s="63">
        <v>5783.35</v>
      </c>
      <c r="O80" s="63">
        <v>5784</v>
      </c>
      <c r="P80" s="63">
        <f t="shared" si="16"/>
        <v>69333.72</v>
      </c>
      <c r="Q80" s="63">
        <v>58933.17</v>
      </c>
      <c r="R80" s="63">
        <v>5199.9799999999996</v>
      </c>
      <c r="S80" s="63">
        <v>5200.57</v>
      </c>
      <c r="T80" s="64"/>
    </row>
    <row r="81" spans="2:20" s="65" customFormat="1" ht="105.75" customHeight="1" x14ac:dyDescent="0.25">
      <c r="B81" s="69" t="s">
        <v>603</v>
      </c>
      <c r="C81" s="17" t="s">
        <v>604</v>
      </c>
      <c r="D81" s="17" t="s">
        <v>605</v>
      </c>
      <c r="E81" s="17" t="s">
        <v>552</v>
      </c>
      <c r="F81" s="71"/>
      <c r="G81" s="17" t="s">
        <v>413</v>
      </c>
      <c r="H81" s="63">
        <f>'3 priedo 1'!P82</f>
        <v>269441.15999999997</v>
      </c>
      <c r="I81" s="63">
        <f>'3 priedo 1'!Q82</f>
        <v>229024.99</v>
      </c>
      <c r="J81" s="63">
        <f>'3 priedo 1'!R82</f>
        <v>20208.080000000002</v>
      </c>
      <c r="K81" s="63">
        <f>'3 priedo 1'!S82</f>
        <v>20208.09</v>
      </c>
      <c r="L81" s="63">
        <v>269441.15999999997</v>
      </c>
      <c r="M81" s="63">
        <v>229024.99</v>
      </c>
      <c r="N81" s="63">
        <v>20208.080000000002</v>
      </c>
      <c r="O81" s="63">
        <v>20208.09</v>
      </c>
      <c r="P81" s="63">
        <f>SUM(Q81:S81)</f>
        <v>269441.16000000003</v>
      </c>
      <c r="Q81" s="63">
        <v>229024.99</v>
      </c>
      <c r="R81" s="63">
        <v>20208.080000000002</v>
      </c>
      <c r="S81" s="63">
        <v>20208.09</v>
      </c>
      <c r="T81" s="64"/>
    </row>
    <row r="82" spans="2:20" s="65" customFormat="1" ht="91.5" customHeight="1" x14ac:dyDescent="0.25">
      <c r="B82" s="69" t="s">
        <v>606</v>
      </c>
      <c r="C82" s="17" t="s">
        <v>607</v>
      </c>
      <c r="D82" s="17" t="s">
        <v>608</v>
      </c>
      <c r="E82" s="17" t="s">
        <v>609</v>
      </c>
      <c r="F82" s="71"/>
      <c r="G82" s="17" t="s">
        <v>413</v>
      </c>
      <c r="H82" s="63">
        <f>'3 priedo 1'!P83</f>
        <v>5405.47</v>
      </c>
      <c r="I82" s="63">
        <f>'3 priedo 1'!Q83</f>
        <v>4594.6499999999996</v>
      </c>
      <c r="J82" s="63">
        <f>'3 priedo 1'!R83</f>
        <v>405.35</v>
      </c>
      <c r="K82" s="63">
        <f>'3 priedo 1'!S83</f>
        <v>405.47</v>
      </c>
      <c r="L82" s="63">
        <v>5405.47</v>
      </c>
      <c r="M82" s="63">
        <v>4594.6499999999996</v>
      </c>
      <c r="N82" s="63">
        <v>405.35</v>
      </c>
      <c r="O82" s="63">
        <v>405.47</v>
      </c>
      <c r="P82" s="63">
        <v>5313.25</v>
      </c>
      <c r="Q82" s="63">
        <v>4516.26</v>
      </c>
      <c r="R82" s="63">
        <v>398.44</v>
      </c>
      <c r="S82" s="63">
        <v>398.55</v>
      </c>
      <c r="T82" s="64"/>
    </row>
    <row r="83" spans="2:20" s="8" customFormat="1" ht="81" customHeight="1" x14ac:dyDescent="0.25">
      <c r="B83" s="12" t="s">
        <v>100</v>
      </c>
      <c r="C83" s="13"/>
      <c r="D83" s="14" t="s">
        <v>610</v>
      </c>
      <c r="E83" s="13"/>
      <c r="F83" s="13"/>
      <c r="G83" s="68"/>
      <c r="H83" s="60">
        <f>'3 priedo 1'!P84</f>
        <v>3890000</v>
      </c>
      <c r="I83" s="60">
        <f>'3 priedo 1'!Q84</f>
        <v>0</v>
      </c>
      <c r="J83" s="60">
        <f>'3 priedo 1'!R84</f>
        <v>3264000</v>
      </c>
      <c r="K83" s="60">
        <f>'3 priedo 1'!S84</f>
        <v>626000</v>
      </c>
      <c r="L83" s="60">
        <f t="shared" ref="L83:S83" si="18">SUM(L84)</f>
        <v>0</v>
      </c>
      <c r="M83" s="60">
        <f t="shared" si="18"/>
        <v>0</v>
      </c>
      <c r="N83" s="60">
        <f t="shared" si="18"/>
        <v>0</v>
      </c>
      <c r="O83" s="60">
        <f t="shared" si="18"/>
        <v>0</v>
      </c>
      <c r="P83" s="60">
        <f t="shared" si="18"/>
        <v>0</v>
      </c>
      <c r="Q83" s="60">
        <f t="shared" si="18"/>
        <v>0</v>
      </c>
      <c r="R83" s="60">
        <f t="shared" si="18"/>
        <v>0</v>
      </c>
      <c r="S83" s="60">
        <f t="shared" si="18"/>
        <v>0</v>
      </c>
      <c r="T83" s="61"/>
    </row>
    <row r="84" spans="2:20" ht="146.25" customHeight="1" x14ac:dyDescent="0.25">
      <c r="B84" s="69" t="s">
        <v>611</v>
      </c>
      <c r="C84" s="17" t="s">
        <v>612</v>
      </c>
      <c r="D84" s="17" t="s">
        <v>613</v>
      </c>
      <c r="E84" s="17" t="s">
        <v>614</v>
      </c>
      <c r="F84" s="17" t="s">
        <v>615</v>
      </c>
      <c r="G84" s="78"/>
      <c r="H84" s="63">
        <f>'3 priedo 1'!P85</f>
        <v>3890000</v>
      </c>
      <c r="I84" s="63">
        <f>'3 priedo 1'!Q85</f>
        <v>0</v>
      </c>
      <c r="J84" s="63">
        <f>'3 priedo 1'!R85</f>
        <v>3264000</v>
      </c>
      <c r="K84" s="63">
        <f>'3 priedo 1'!S85</f>
        <v>626000</v>
      </c>
      <c r="L84" s="63">
        <v>0</v>
      </c>
      <c r="M84" s="63">
        <v>0</v>
      </c>
      <c r="N84" s="63">
        <v>0</v>
      </c>
      <c r="O84" s="63">
        <v>0</v>
      </c>
      <c r="P84" s="63">
        <v>0</v>
      </c>
      <c r="Q84" s="63">
        <v>0</v>
      </c>
      <c r="R84" s="63">
        <v>0</v>
      </c>
      <c r="S84" s="63">
        <v>0</v>
      </c>
      <c r="T84" s="64"/>
    </row>
    <row r="85" spans="2:20" ht="55.5" customHeight="1" x14ac:dyDescent="0.25">
      <c r="B85" s="12" t="s">
        <v>39</v>
      </c>
      <c r="C85" s="57"/>
      <c r="D85" s="14" t="s">
        <v>617</v>
      </c>
      <c r="E85" s="57"/>
      <c r="F85" s="57"/>
      <c r="G85" s="58"/>
      <c r="H85" s="59"/>
      <c r="I85" s="59"/>
      <c r="J85" s="59"/>
      <c r="K85" s="59"/>
      <c r="L85" s="59"/>
      <c r="M85" s="59"/>
      <c r="N85" s="59"/>
      <c r="O85" s="59"/>
      <c r="P85" s="59"/>
      <c r="Q85" s="59"/>
      <c r="R85" s="59"/>
      <c r="S85" s="59"/>
      <c r="T85" s="67"/>
    </row>
    <row r="86" spans="2:20" ht="69.75" customHeight="1" x14ac:dyDescent="0.25">
      <c r="B86" s="12" t="s">
        <v>41</v>
      </c>
      <c r="C86" s="13"/>
      <c r="D86" s="14" t="s">
        <v>375</v>
      </c>
      <c r="E86" s="57"/>
      <c r="F86" s="57"/>
      <c r="G86" s="58"/>
      <c r="H86" s="59"/>
      <c r="I86" s="59"/>
      <c r="J86" s="59"/>
      <c r="K86" s="59"/>
      <c r="L86" s="59"/>
      <c r="M86" s="59"/>
      <c r="N86" s="59"/>
      <c r="O86" s="59"/>
      <c r="P86" s="59"/>
      <c r="Q86" s="59"/>
      <c r="R86" s="59"/>
      <c r="S86" s="59"/>
      <c r="T86" s="67"/>
    </row>
    <row r="87" spans="2:20" ht="118.5" customHeight="1" x14ac:dyDescent="0.25">
      <c r="B87" s="12" t="s">
        <v>103</v>
      </c>
      <c r="C87" s="13"/>
      <c r="D87" s="14" t="s">
        <v>102</v>
      </c>
      <c r="E87" s="57"/>
      <c r="F87" s="57"/>
      <c r="G87" s="58"/>
      <c r="H87" s="59"/>
      <c r="I87" s="59"/>
      <c r="J87" s="59"/>
      <c r="K87" s="59"/>
      <c r="L87" s="59"/>
      <c r="M87" s="59"/>
      <c r="N87" s="59"/>
      <c r="O87" s="59"/>
      <c r="P87" s="59"/>
      <c r="Q87" s="59"/>
      <c r="R87" s="59"/>
      <c r="S87" s="59"/>
      <c r="T87" s="67"/>
    </row>
    <row r="88" spans="2:20" s="8" customFormat="1" ht="70.5" customHeight="1" x14ac:dyDescent="0.25">
      <c r="B88" s="12" t="s">
        <v>112</v>
      </c>
      <c r="C88" s="13"/>
      <c r="D88" s="14" t="s">
        <v>618</v>
      </c>
      <c r="E88" s="13"/>
      <c r="F88" s="13"/>
      <c r="G88" s="68"/>
      <c r="H88" s="60">
        <f>'3 priedo 1'!P89</f>
        <v>32835240.659999996</v>
      </c>
      <c r="I88" s="60">
        <f>'3 priedo 1'!Q89</f>
        <v>21130133.709999997</v>
      </c>
      <c r="J88" s="60">
        <f>'3 priedo 1'!R89</f>
        <v>1864423.74</v>
      </c>
      <c r="K88" s="60">
        <f>'3 priedo 1'!S89</f>
        <v>9840683.209999999</v>
      </c>
      <c r="L88" s="60">
        <f t="shared" ref="L88:S88" si="19">SUM(L89:L103)</f>
        <v>28587312.199999996</v>
      </c>
      <c r="M88" s="60">
        <f t="shared" si="19"/>
        <v>19222708.970000003</v>
      </c>
      <c r="N88" s="60">
        <f t="shared" si="19"/>
        <v>1696121.58</v>
      </c>
      <c r="O88" s="60">
        <f t="shared" si="19"/>
        <v>7668481.6500000004</v>
      </c>
      <c r="P88" s="60">
        <f t="shared" si="19"/>
        <v>14936269.469999999</v>
      </c>
      <c r="Q88" s="60">
        <f t="shared" si="19"/>
        <v>12561156.949999999</v>
      </c>
      <c r="R88" s="60">
        <f t="shared" si="19"/>
        <v>1108572.8500000001</v>
      </c>
      <c r="S88" s="60">
        <f t="shared" si="19"/>
        <v>1266539.67</v>
      </c>
      <c r="T88" s="61"/>
    </row>
    <row r="89" spans="2:20" s="8" customFormat="1" ht="96.75" customHeight="1" x14ac:dyDescent="0.25">
      <c r="B89" s="69" t="s">
        <v>619</v>
      </c>
      <c r="C89" s="17" t="s">
        <v>620</v>
      </c>
      <c r="D89" s="17" t="s">
        <v>621</v>
      </c>
      <c r="E89" s="17" t="s">
        <v>398</v>
      </c>
      <c r="F89" s="17" t="s">
        <v>417</v>
      </c>
      <c r="G89" s="17" t="s">
        <v>622</v>
      </c>
      <c r="H89" s="63">
        <f>'3 priedo 1'!P90</f>
        <v>861231.92</v>
      </c>
      <c r="I89" s="63">
        <f>'3 priedo 1'!Q90</f>
        <v>0</v>
      </c>
      <c r="J89" s="63">
        <f>'3 priedo 1'!R90</f>
        <v>0</v>
      </c>
      <c r="K89" s="63">
        <f>'3 priedo 1'!S90</f>
        <v>861231.92</v>
      </c>
      <c r="L89" s="63">
        <v>0</v>
      </c>
      <c r="M89" s="63">
        <v>0</v>
      </c>
      <c r="N89" s="63">
        <v>0</v>
      </c>
      <c r="O89" s="63">
        <v>0</v>
      </c>
      <c r="P89" s="63">
        <f>SUM(Q89:S89)</f>
        <v>0</v>
      </c>
      <c r="Q89" s="63">
        <v>0</v>
      </c>
      <c r="R89" s="63">
        <v>0</v>
      </c>
      <c r="S89" s="63">
        <v>0</v>
      </c>
      <c r="T89" s="64"/>
    </row>
    <row r="90" spans="2:20" s="8" customFormat="1" ht="60" customHeight="1" x14ac:dyDescent="0.25">
      <c r="B90" s="69" t="s">
        <v>623</v>
      </c>
      <c r="C90" s="17" t="s">
        <v>624</v>
      </c>
      <c r="D90" s="17" t="s">
        <v>625</v>
      </c>
      <c r="E90" s="17" t="s">
        <v>398</v>
      </c>
      <c r="F90" s="17" t="s">
        <v>417</v>
      </c>
      <c r="G90" s="17" t="s">
        <v>626</v>
      </c>
      <c r="H90" s="63">
        <f>'3 priedo 1'!P91</f>
        <v>1578429</v>
      </c>
      <c r="I90" s="63">
        <f>'3 priedo 1'!Q91</f>
        <v>0</v>
      </c>
      <c r="J90" s="63">
        <f>'3 priedo 1'!R91</f>
        <v>0</v>
      </c>
      <c r="K90" s="63">
        <f>'3 priedo 1'!S91</f>
        <v>1578429</v>
      </c>
      <c r="L90" s="63">
        <v>0</v>
      </c>
      <c r="M90" s="63">
        <v>0</v>
      </c>
      <c r="N90" s="63">
        <v>0</v>
      </c>
      <c r="O90" s="63">
        <v>0</v>
      </c>
      <c r="P90" s="63">
        <f t="shared" ref="P90" si="20">SUM(Q90:S90)</f>
        <v>0</v>
      </c>
      <c r="Q90" s="63">
        <v>0</v>
      </c>
      <c r="R90" s="63">
        <v>0</v>
      </c>
      <c r="S90" s="63">
        <v>0</v>
      </c>
      <c r="T90" s="64"/>
    </row>
    <row r="91" spans="2:20" s="65" customFormat="1" ht="66" customHeight="1" x14ac:dyDescent="0.25">
      <c r="B91" s="69" t="s">
        <v>627</v>
      </c>
      <c r="C91" s="17" t="s">
        <v>628</v>
      </c>
      <c r="D91" s="17" t="s">
        <v>629</v>
      </c>
      <c r="E91" s="17" t="s">
        <v>398</v>
      </c>
      <c r="F91" s="17" t="s">
        <v>417</v>
      </c>
      <c r="G91" s="17" t="s">
        <v>399</v>
      </c>
      <c r="H91" s="63">
        <f>'3 priedo 1'!P92</f>
        <v>1568385.94</v>
      </c>
      <c r="I91" s="63">
        <f>'3 priedo 1'!Q92</f>
        <v>1333128.04</v>
      </c>
      <c r="J91" s="63">
        <f>'3 priedo 1'!R92</f>
        <v>117628.95</v>
      </c>
      <c r="K91" s="63">
        <f>'3 priedo 1'!S92</f>
        <v>117628.95</v>
      </c>
      <c r="L91" s="63">
        <f>SUM(M91:O91)</f>
        <v>1568385.94</v>
      </c>
      <c r="M91" s="63">
        <v>800075.13</v>
      </c>
      <c r="N91" s="63">
        <v>70594.87</v>
      </c>
      <c r="O91" s="63">
        <v>697715.94</v>
      </c>
      <c r="P91" s="63">
        <v>840547.45</v>
      </c>
      <c r="Q91" s="63">
        <v>716119.29</v>
      </c>
      <c r="R91" s="63">
        <v>63186.98</v>
      </c>
      <c r="S91" s="40">
        <v>61241.18</v>
      </c>
      <c r="T91" s="64"/>
    </row>
    <row r="92" spans="2:20" s="65" customFormat="1" ht="69" customHeight="1" x14ac:dyDescent="0.25">
      <c r="B92" s="69" t="s">
        <v>630</v>
      </c>
      <c r="C92" s="17" t="s">
        <v>631</v>
      </c>
      <c r="D92" s="17" t="s">
        <v>632</v>
      </c>
      <c r="E92" s="17" t="s">
        <v>398</v>
      </c>
      <c r="F92" s="17" t="s">
        <v>417</v>
      </c>
      <c r="G92" s="17" t="s">
        <v>399</v>
      </c>
      <c r="H92" s="63">
        <f>'3 priedo 1'!P93</f>
        <v>5959215.0899999999</v>
      </c>
      <c r="I92" s="63">
        <f>'3 priedo 1'!Q93</f>
        <v>5065332.82</v>
      </c>
      <c r="J92" s="63">
        <f>'3 priedo 1'!R93</f>
        <v>446941.13</v>
      </c>
      <c r="K92" s="63">
        <f>'3 priedo 1'!S93</f>
        <v>446941.14</v>
      </c>
      <c r="L92" s="63">
        <f>SUM(M92:O92)</f>
        <v>5959215.0899999999</v>
      </c>
      <c r="M92" s="63">
        <v>5065332.82</v>
      </c>
      <c r="N92" s="63">
        <v>446941.14</v>
      </c>
      <c r="O92" s="63">
        <v>446941.13</v>
      </c>
      <c r="P92" s="63">
        <f t="shared" ref="P92:P101" si="21">SUM(Q92:S92)</f>
        <v>5316253.5600000005</v>
      </c>
      <c r="Q92" s="63">
        <v>4546166.87</v>
      </c>
      <c r="R92" s="63">
        <v>401367.67</v>
      </c>
      <c r="S92" s="40">
        <v>368719.02</v>
      </c>
      <c r="T92" s="64"/>
    </row>
    <row r="93" spans="2:20" s="65" customFormat="1" ht="68.25" customHeight="1" x14ac:dyDescent="0.25">
      <c r="B93" s="69" t="s">
        <v>633</v>
      </c>
      <c r="C93" s="17" t="s">
        <v>634</v>
      </c>
      <c r="D93" s="17" t="s">
        <v>635</v>
      </c>
      <c r="E93" s="17" t="s">
        <v>398</v>
      </c>
      <c r="F93" s="17" t="s">
        <v>417</v>
      </c>
      <c r="G93" s="17" t="s">
        <v>399</v>
      </c>
      <c r="H93" s="63">
        <f>'3 priedo 1'!P94</f>
        <v>4576890.4000000004</v>
      </c>
      <c r="I93" s="63">
        <f>'3 priedo 1'!Q94</f>
        <v>1462363.94</v>
      </c>
      <c r="J93" s="63">
        <f>'3 priedo 1'!R94</f>
        <v>129032.11</v>
      </c>
      <c r="K93" s="63">
        <f>'3 priedo 1'!S94</f>
        <v>2985494.35</v>
      </c>
      <c r="L93" s="63">
        <f>SUM(M93:O93)</f>
        <v>5765746.8799999999</v>
      </c>
      <c r="M93" s="63">
        <v>1462363.94</v>
      </c>
      <c r="N93" s="63">
        <v>129032.11</v>
      </c>
      <c r="O93" s="63">
        <v>4174350.83</v>
      </c>
      <c r="P93" s="63">
        <f t="shared" si="21"/>
        <v>505270.59999999992</v>
      </c>
      <c r="Q93" s="63">
        <v>463939.47</v>
      </c>
      <c r="R93" s="63">
        <v>40935.839999999997</v>
      </c>
      <c r="S93" s="63">
        <v>395.29</v>
      </c>
      <c r="T93" s="64"/>
    </row>
    <row r="94" spans="2:20" s="65" customFormat="1" ht="102" customHeight="1" x14ac:dyDescent="0.25">
      <c r="B94" s="69" t="s">
        <v>636</v>
      </c>
      <c r="C94" s="17" t="s">
        <v>637</v>
      </c>
      <c r="D94" s="17" t="s">
        <v>638</v>
      </c>
      <c r="E94" s="17" t="s">
        <v>398</v>
      </c>
      <c r="F94" s="17" t="s">
        <v>417</v>
      </c>
      <c r="G94" s="17" t="s">
        <v>399</v>
      </c>
      <c r="H94" s="63">
        <f>'3 priedo 1'!P95</f>
        <v>2595856.98</v>
      </c>
      <c r="I94" s="63">
        <f>'3 priedo 1'!Q95</f>
        <v>2206478.42</v>
      </c>
      <c r="J94" s="63">
        <f>'3 priedo 1'!R95</f>
        <v>194689.28</v>
      </c>
      <c r="K94" s="63">
        <f>'3 priedo 1'!S95</f>
        <v>194689.28</v>
      </c>
      <c r="L94" s="63">
        <v>1718956</v>
      </c>
      <c r="M94" s="63">
        <v>1461111.4</v>
      </c>
      <c r="N94" s="63">
        <v>128921.60000000001</v>
      </c>
      <c r="O94" s="63">
        <v>128923</v>
      </c>
      <c r="P94" s="63">
        <v>1708837.85</v>
      </c>
      <c r="Q94" s="63">
        <v>1453200.18</v>
      </c>
      <c r="R94" s="63">
        <v>128223.55</v>
      </c>
      <c r="S94" s="40">
        <v>127414.12</v>
      </c>
      <c r="T94" s="64"/>
    </row>
    <row r="95" spans="2:20" s="65" customFormat="1" ht="67.5" customHeight="1" x14ac:dyDescent="0.25">
      <c r="B95" s="69" t="s">
        <v>639</v>
      </c>
      <c r="C95" s="17" t="s">
        <v>640</v>
      </c>
      <c r="D95" s="17" t="s">
        <v>641</v>
      </c>
      <c r="E95" s="17" t="s">
        <v>398</v>
      </c>
      <c r="F95" s="17" t="s">
        <v>417</v>
      </c>
      <c r="G95" s="17" t="s">
        <v>399</v>
      </c>
      <c r="H95" s="63">
        <f>'3 priedo 1'!P96</f>
        <v>1032434</v>
      </c>
      <c r="I95" s="63">
        <f>'3 priedo 1'!Q96</f>
        <v>877568.9</v>
      </c>
      <c r="J95" s="63">
        <f>'3 priedo 1'!R96</f>
        <v>77432.55</v>
      </c>
      <c r="K95" s="63">
        <f>'3 priedo 1'!S96</f>
        <v>77432.55</v>
      </c>
      <c r="L95" s="63">
        <v>1032434</v>
      </c>
      <c r="M95" s="63">
        <v>877568.9</v>
      </c>
      <c r="N95" s="63">
        <v>77432.55</v>
      </c>
      <c r="O95" s="63">
        <v>77432.55</v>
      </c>
      <c r="P95" s="63">
        <f t="shared" si="21"/>
        <v>13037.56</v>
      </c>
      <c r="Q95" s="63">
        <v>11564.36</v>
      </c>
      <c r="R95" s="63">
        <v>1020.39</v>
      </c>
      <c r="S95" s="63">
        <v>452.81</v>
      </c>
      <c r="T95" s="64"/>
    </row>
    <row r="96" spans="2:20" s="8" customFormat="1" ht="75.75" customHeight="1" x14ac:dyDescent="0.25">
      <c r="B96" s="69" t="s">
        <v>642</v>
      </c>
      <c r="C96" s="17" t="s">
        <v>643</v>
      </c>
      <c r="D96" s="17" t="s">
        <v>644</v>
      </c>
      <c r="E96" s="17" t="s">
        <v>398</v>
      </c>
      <c r="F96" s="17" t="s">
        <v>417</v>
      </c>
      <c r="G96" s="17" t="s">
        <v>645</v>
      </c>
      <c r="H96" s="63">
        <f>'3 priedo 1'!P97</f>
        <v>2587831.2599999998</v>
      </c>
      <c r="I96" s="63">
        <f>'3 priedo 1'!Q97</f>
        <v>0</v>
      </c>
      <c r="J96" s="63">
        <f>'3 priedo 1'!R97</f>
        <v>0</v>
      </c>
      <c r="K96" s="63">
        <f>'3 priedo 1'!S97</f>
        <v>2587831.2599999998</v>
      </c>
      <c r="L96" s="63">
        <v>2834487.07</v>
      </c>
      <c r="M96" s="63">
        <v>2199656.56</v>
      </c>
      <c r="N96" s="63">
        <v>194087.35</v>
      </c>
      <c r="O96" s="63">
        <v>440743.16</v>
      </c>
      <c r="P96" s="63">
        <f t="shared" si="21"/>
        <v>0</v>
      </c>
      <c r="Q96" s="63">
        <v>0</v>
      </c>
      <c r="R96" s="63">
        <v>0</v>
      </c>
      <c r="S96" s="63">
        <v>0</v>
      </c>
      <c r="T96" s="64"/>
    </row>
    <row r="97" spans="2:20" s="65" customFormat="1" ht="67.5" customHeight="1" x14ac:dyDescent="0.25">
      <c r="B97" s="69" t="s">
        <v>646</v>
      </c>
      <c r="C97" s="17" t="s">
        <v>647</v>
      </c>
      <c r="D97" s="17" t="s">
        <v>648</v>
      </c>
      <c r="E97" s="17" t="s">
        <v>398</v>
      </c>
      <c r="F97" s="17" t="s">
        <v>417</v>
      </c>
      <c r="G97" s="17" t="s">
        <v>413</v>
      </c>
      <c r="H97" s="63">
        <f>'3 priedo 1'!P98</f>
        <v>1785176.45</v>
      </c>
      <c r="I97" s="63">
        <f>'3 priedo 1'!Q98</f>
        <v>1517399.77</v>
      </c>
      <c r="J97" s="63">
        <f>'3 priedo 1'!R98</f>
        <v>133888.35</v>
      </c>
      <c r="K97" s="63">
        <f>'3 priedo 1'!S98</f>
        <v>133888.32999999999</v>
      </c>
      <c r="L97" s="63">
        <v>2015304.99</v>
      </c>
      <c r="M97" s="63">
        <v>1713009</v>
      </c>
      <c r="N97" s="63">
        <v>151148</v>
      </c>
      <c r="O97" s="63">
        <v>151147.99</v>
      </c>
      <c r="P97" s="63">
        <f>SUM(Q97:S97)</f>
        <v>1785176.4500000002</v>
      </c>
      <c r="Q97" s="63">
        <v>1517399.77</v>
      </c>
      <c r="R97" s="63">
        <v>133888.35</v>
      </c>
      <c r="S97" s="63">
        <v>133888.32999999999</v>
      </c>
      <c r="T97" s="64"/>
    </row>
    <row r="98" spans="2:20" s="65" customFormat="1" ht="111.75" customHeight="1" x14ac:dyDescent="0.25">
      <c r="B98" s="69" t="s">
        <v>649</v>
      </c>
      <c r="C98" s="17" t="s">
        <v>650</v>
      </c>
      <c r="D98" s="17" t="s">
        <v>651</v>
      </c>
      <c r="E98" s="17" t="s">
        <v>398</v>
      </c>
      <c r="F98" s="17" t="s">
        <v>417</v>
      </c>
      <c r="G98" s="17" t="s">
        <v>413</v>
      </c>
      <c r="H98" s="63">
        <f>'3 priedo 1'!P99</f>
        <v>3098933.98</v>
      </c>
      <c r="I98" s="63">
        <f>'3 priedo 1'!Q99</f>
        <v>2634093.88</v>
      </c>
      <c r="J98" s="63">
        <f>'3 priedo 1'!R99</f>
        <v>232420.05</v>
      </c>
      <c r="K98" s="63">
        <f>'3 priedo 1'!S99</f>
        <v>232420.05</v>
      </c>
      <c r="L98" s="63">
        <v>3098934</v>
      </c>
      <c r="M98" s="63">
        <v>2634093.9</v>
      </c>
      <c r="N98" s="63">
        <v>232420.05</v>
      </c>
      <c r="O98" s="63">
        <v>232420.05</v>
      </c>
      <c r="P98" s="63">
        <f>SUM(Q98:S98)</f>
        <v>3098933.9799999995</v>
      </c>
      <c r="Q98" s="63">
        <v>2634093.88</v>
      </c>
      <c r="R98" s="63">
        <v>232420.05</v>
      </c>
      <c r="S98" s="63">
        <v>232420.05</v>
      </c>
      <c r="T98" s="64"/>
    </row>
    <row r="99" spans="2:20" s="65" customFormat="1" ht="58.5" customHeight="1" x14ac:dyDescent="0.25">
      <c r="B99" s="69" t="s">
        <v>652</v>
      </c>
      <c r="C99" s="17" t="s">
        <v>653</v>
      </c>
      <c r="D99" s="17" t="s">
        <v>654</v>
      </c>
      <c r="E99" s="17" t="s">
        <v>398</v>
      </c>
      <c r="F99" s="17" t="s">
        <v>417</v>
      </c>
      <c r="G99" s="17" t="s">
        <v>399</v>
      </c>
      <c r="H99" s="63">
        <f>'3 priedo 1'!P100</f>
        <v>1981571.14</v>
      </c>
      <c r="I99" s="63">
        <f>'3 priedo 1'!Q100</f>
        <v>1605876.18</v>
      </c>
      <c r="J99" s="63">
        <f>'3 priedo 1'!R100</f>
        <v>141694.96</v>
      </c>
      <c r="K99" s="63">
        <f>'3 priedo 1'!S100</f>
        <v>234000</v>
      </c>
      <c r="L99" s="63">
        <v>878246.15</v>
      </c>
      <c r="M99" s="63">
        <v>746509.22</v>
      </c>
      <c r="N99" s="63">
        <v>65868.460000000006</v>
      </c>
      <c r="O99" s="63">
        <v>65868.47</v>
      </c>
      <c r="P99" s="63">
        <f>SUM(Q99:S99)</f>
        <v>271625.84000000003</v>
      </c>
      <c r="Q99" s="63">
        <v>247422.5</v>
      </c>
      <c r="R99" s="63">
        <v>21831.4</v>
      </c>
      <c r="S99" s="63">
        <v>2371.94</v>
      </c>
      <c r="T99" s="64"/>
    </row>
    <row r="100" spans="2:20" s="65" customFormat="1" ht="73.5" customHeight="1" x14ac:dyDescent="0.25">
      <c r="B100" s="69" t="s">
        <v>655</v>
      </c>
      <c r="C100" s="17" t="s">
        <v>656</v>
      </c>
      <c r="D100" s="17" t="s">
        <v>657</v>
      </c>
      <c r="E100" s="17" t="s">
        <v>398</v>
      </c>
      <c r="F100" s="17" t="s">
        <v>417</v>
      </c>
      <c r="G100" s="17" t="s">
        <v>413</v>
      </c>
      <c r="H100" s="63">
        <f>'3 priedo 1'!P101</f>
        <v>660472.16</v>
      </c>
      <c r="I100" s="63">
        <f>'3 priedo 1'!Q101</f>
        <v>561401.29</v>
      </c>
      <c r="J100" s="63">
        <f>'3 priedo 1'!R101</f>
        <v>49535.44</v>
      </c>
      <c r="K100" s="63">
        <f>'3 priedo 1'!S101</f>
        <v>49535.43</v>
      </c>
      <c r="L100" s="63">
        <v>662413</v>
      </c>
      <c r="M100" s="63">
        <v>563051</v>
      </c>
      <c r="N100" s="63">
        <v>49681</v>
      </c>
      <c r="O100" s="63">
        <v>49681</v>
      </c>
      <c r="P100" s="63">
        <v>660472.16</v>
      </c>
      <c r="Q100" s="63">
        <v>561401.29</v>
      </c>
      <c r="R100" s="63">
        <v>49535.44</v>
      </c>
      <c r="S100" s="63">
        <v>49535.43</v>
      </c>
      <c r="T100" s="64"/>
    </row>
    <row r="101" spans="2:20" s="65" customFormat="1" ht="69.75" customHeight="1" x14ac:dyDescent="0.25">
      <c r="B101" s="69" t="s">
        <v>658</v>
      </c>
      <c r="C101" s="17" t="s">
        <v>659</v>
      </c>
      <c r="D101" s="17" t="s">
        <v>660</v>
      </c>
      <c r="E101" s="17" t="s">
        <v>398</v>
      </c>
      <c r="F101" s="17" t="s">
        <v>417</v>
      </c>
      <c r="G101" s="17" t="s">
        <v>399</v>
      </c>
      <c r="H101" s="63">
        <f>'3 priedo 1'!P102</f>
        <v>3048812.34</v>
      </c>
      <c r="I101" s="63">
        <f>'3 priedo 1'!Q102</f>
        <v>2591490.4700000002</v>
      </c>
      <c r="J101" s="63">
        <f>'3 priedo 1'!R102</f>
        <v>228660.92</v>
      </c>
      <c r="K101" s="63">
        <f>'3 priedo 1'!S102</f>
        <v>228660.95</v>
      </c>
      <c r="L101" s="63">
        <f>SUM(M101:O101)</f>
        <v>3053189.08</v>
      </c>
      <c r="M101" s="63">
        <v>1699937.1</v>
      </c>
      <c r="N101" s="63">
        <v>149994.45000000001</v>
      </c>
      <c r="O101" s="63">
        <v>1203257.53</v>
      </c>
      <c r="P101" s="63">
        <f t="shared" si="21"/>
        <v>736114.02</v>
      </c>
      <c r="Q101" s="63">
        <v>409849.34</v>
      </c>
      <c r="R101" s="63">
        <v>36163.18</v>
      </c>
      <c r="S101" s="63">
        <v>290101.5</v>
      </c>
      <c r="T101" s="64"/>
    </row>
    <row r="102" spans="2:20" s="8" customFormat="1" ht="64.5" customHeight="1" x14ac:dyDescent="0.25">
      <c r="B102" s="69" t="s">
        <v>661</v>
      </c>
      <c r="C102" s="17" t="s">
        <v>662</v>
      </c>
      <c r="D102" s="17" t="s">
        <v>663</v>
      </c>
      <c r="E102" s="17"/>
      <c r="F102" s="17"/>
      <c r="G102" s="78"/>
      <c r="H102" s="63">
        <f>'3 priedo 1'!P103</f>
        <v>0</v>
      </c>
      <c r="I102" s="63">
        <f>'3 priedo 1'!Q103</f>
        <v>0</v>
      </c>
      <c r="J102" s="63">
        <f>'3 priedo 1'!R103</f>
        <v>0</v>
      </c>
      <c r="K102" s="63">
        <f>'3 priedo 1'!S103</f>
        <v>0</v>
      </c>
      <c r="L102" s="74"/>
      <c r="M102" s="74"/>
      <c r="N102" s="74"/>
      <c r="O102" s="74"/>
      <c r="P102" s="74"/>
      <c r="Q102" s="74"/>
      <c r="R102" s="74"/>
      <c r="S102" s="74"/>
      <c r="T102" s="64"/>
    </row>
    <row r="103" spans="2:20" s="8" customFormat="1" ht="89.25" customHeight="1" x14ac:dyDescent="0.25">
      <c r="B103" s="69" t="s">
        <v>664</v>
      </c>
      <c r="C103" s="17" t="s">
        <v>665</v>
      </c>
      <c r="D103" s="17" t="s">
        <v>666</v>
      </c>
      <c r="E103" s="17" t="s">
        <v>398</v>
      </c>
      <c r="F103" s="17" t="s">
        <v>417</v>
      </c>
      <c r="G103" s="17"/>
      <c r="H103" s="63">
        <f>'3 priedo 1'!P104</f>
        <v>1500000</v>
      </c>
      <c r="I103" s="63">
        <f>'3 priedo 1'!Q104</f>
        <v>1275000</v>
      </c>
      <c r="J103" s="63">
        <f>'3 priedo 1'!R104</f>
        <v>112500</v>
      </c>
      <c r="K103" s="63">
        <f>'3 priedo 1'!S104</f>
        <v>112500</v>
      </c>
      <c r="L103" s="63">
        <v>0</v>
      </c>
      <c r="M103" s="63">
        <v>0</v>
      </c>
      <c r="N103" s="63">
        <v>0</v>
      </c>
      <c r="O103" s="63">
        <v>0</v>
      </c>
      <c r="P103" s="63">
        <v>0</v>
      </c>
      <c r="Q103" s="63">
        <v>0</v>
      </c>
      <c r="R103" s="63">
        <v>0</v>
      </c>
      <c r="S103" s="63">
        <v>0</v>
      </c>
      <c r="T103" s="64" t="s">
        <v>616</v>
      </c>
    </row>
    <row r="104" spans="2:20" s="8" customFormat="1" ht="78.75" customHeight="1" x14ac:dyDescent="0.25">
      <c r="B104" s="12" t="s">
        <v>116</v>
      </c>
      <c r="C104" s="13"/>
      <c r="D104" s="14" t="s">
        <v>667</v>
      </c>
      <c r="E104" s="13"/>
      <c r="F104" s="13"/>
      <c r="G104" s="79"/>
      <c r="H104" s="60">
        <f>'3 priedo 1'!P105</f>
        <v>11702168.16</v>
      </c>
      <c r="I104" s="60">
        <f>'3 priedo 1'!Q105</f>
        <v>8855542.4800000004</v>
      </c>
      <c r="J104" s="60">
        <f>'3 priedo 1'!R105</f>
        <v>784420.35000000009</v>
      </c>
      <c r="K104" s="60">
        <f>'3 priedo 1'!S105</f>
        <v>2062205.3300000003</v>
      </c>
      <c r="L104" s="60">
        <f t="shared" ref="L104:S104" si="22">SUM(L105:L118)</f>
        <v>7935059.1099999994</v>
      </c>
      <c r="M104" s="60">
        <f t="shared" si="22"/>
        <v>5604575.9700000007</v>
      </c>
      <c r="N104" s="60">
        <f t="shared" si="22"/>
        <v>497571.25</v>
      </c>
      <c r="O104" s="60">
        <f t="shared" si="22"/>
        <v>1832911.89</v>
      </c>
      <c r="P104" s="60">
        <f t="shared" si="22"/>
        <v>3922472.92</v>
      </c>
      <c r="Q104" s="60">
        <f t="shared" si="22"/>
        <v>3335445.0500000003</v>
      </c>
      <c r="R104" s="60">
        <f t="shared" si="22"/>
        <v>297353.17</v>
      </c>
      <c r="S104" s="60">
        <f t="shared" si="22"/>
        <v>289674.7</v>
      </c>
      <c r="T104" s="61"/>
    </row>
    <row r="105" spans="2:20" s="8" customFormat="1" ht="48" x14ac:dyDescent="0.25">
      <c r="B105" s="69" t="s">
        <v>668</v>
      </c>
      <c r="C105" s="17" t="s">
        <v>669</v>
      </c>
      <c r="D105" s="17" t="s">
        <v>670</v>
      </c>
      <c r="E105" s="17"/>
      <c r="F105" s="17"/>
      <c r="G105" s="78"/>
      <c r="H105" s="63"/>
      <c r="I105" s="63"/>
      <c r="J105" s="63"/>
      <c r="K105" s="63"/>
      <c r="L105" s="74"/>
      <c r="M105" s="74"/>
      <c r="N105" s="74"/>
      <c r="O105" s="74"/>
      <c r="P105" s="74"/>
      <c r="Q105" s="74"/>
      <c r="R105" s="74"/>
      <c r="S105" s="74"/>
      <c r="T105" s="67"/>
    </row>
    <row r="106" spans="2:20" s="8" customFormat="1" ht="108.75" customHeight="1" x14ac:dyDescent="0.25">
      <c r="B106" s="69" t="s">
        <v>671</v>
      </c>
      <c r="C106" s="17" t="s">
        <v>672</v>
      </c>
      <c r="D106" s="17" t="s">
        <v>673</v>
      </c>
      <c r="E106" s="17" t="s">
        <v>408</v>
      </c>
      <c r="F106" s="17" t="s">
        <v>417</v>
      </c>
      <c r="G106" s="17" t="s">
        <v>399</v>
      </c>
      <c r="H106" s="63">
        <f>'3 priedo 1'!P107</f>
        <v>3396198.65</v>
      </c>
      <c r="I106" s="63">
        <f>'3 priedo 1'!Q107</f>
        <v>1873516.79</v>
      </c>
      <c r="J106" s="63">
        <f>'3 priedo 1'!R107</f>
        <v>165310.29999999999</v>
      </c>
      <c r="K106" s="63">
        <f>'3 priedo 1'!S107</f>
        <v>1357371.56</v>
      </c>
      <c r="L106" s="63">
        <f>SUM(M106:O106)</f>
        <v>3396198.65</v>
      </c>
      <c r="M106" s="63">
        <v>1824592.54</v>
      </c>
      <c r="N106" s="63">
        <v>160993.46</v>
      </c>
      <c r="O106" s="63">
        <v>1410612.65</v>
      </c>
      <c r="P106" s="63">
        <f t="shared" ref="P106:P114" si="23">SUM(Q106:S106)</f>
        <v>0</v>
      </c>
      <c r="Q106" s="63">
        <v>0</v>
      </c>
      <c r="R106" s="63">
        <v>0</v>
      </c>
      <c r="S106" s="63">
        <v>0</v>
      </c>
      <c r="T106" s="64"/>
    </row>
    <row r="107" spans="2:20" s="65" customFormat="1" ht="73.5" customHeight="1" x14ac:dyDescent="0.25">
      <c r="B107" s="69" t="s">
        <v>674</v>
      </c>
      <c r="C107" s="17" t="s">
        <v>675</v>
      </c>
      <c r="D107" s="17" t="s">
        <v>676</v>
      </c>
      <c r="E107" s="17" t="s">
        <v>408</v>
      </c>
      <c r="F107" s="17" t="s">
        <v>417</v>
      </c>
      <c r="G107" s="17" t="s">
        <v>399</v>
      </c>
      <c r="H107" s="63">
        <f>'3 priedo 1'!P108</f>
        <v>321821.07</v>
      </c>
      <c r="I107" s="63">
        <f>'3 priedo 1'!Q108</f>
        <v>195500</v>
      </c>
      <c r="J107" s="63">
        <f>'3 priedo 1'!R108</f>
        <v>17250</v>
      </c>
      <c r="K107" s="63">
        <f>'3 priedo 1'!S108</f>
        <v>109071.07</v>
      </c>
      <c r="L107" s="63">
        <v>321821.07</v>
      </c>
      <c r="M107" s="63">
        <v>195500</v>
      </c>
      <c r="N107" s="63">
        <v>17250</v>
      </c>
      <c r="O107" s="63">
        <v>109071.07</v>
      </c>
      <c r="P107" s="63">
        <f t="shared" si="23"/>
        <v>75365.099999999991</v>
      </c>
      <c r="Q107" s="63">
        <v>65403.45</v>
      </c>
      <c r="R107" s="63">
        <v>5770.89</v>
      </c>
      <c r="S107" s="63">
        <v>4190.76</v>
      </c>
      <c r="T107" s="64"/>
    </row>
    <row r="108" spans="2:20" ht="48" x14ac:dyDescent="0.25">
      <c r="B108" s="69" t="s">
        <v>677</v>
      </c>
      <c r="C108" s="17" t="s">
        <v>678</v>
      </c>
      <c r="D108" s="17" t="s">
        <v>670</v>
      </c>
      <c r="E108" s="17"/>
      <c r="F108" s="17"/>
      <c r="G108" s="78"/>
      <c r="H108" s="63"/>
      <c r="I108" s="63"/>
      <c r="J108" s="63"/>
      <c r="K108" s="63"/>
      <c r="L108" s="74"/>
      <c r="M108" s="74"/>
      <c r="N108" s="74"/>
      <c r="O108" s="74"/>
      <c r="P108" s="74"/>
      <c r="Q108" s="74"/>
      <c r="R108" s="74"/>
      <c r="S108" s="74"/>
      <c r="T108" s="67"/>
    </row>
    <row r="109" spans="2:20" ht="48" x14ac:dyDescent="0.25">
      <c r="B109" s="69" t="s">
        <v>679</v>
      </c>
      <c r="C109" s="17" t="s">
        <v>680</v>
      </c>
      <c r="D109" s="17" t="s">
        <v>681</v>
      </c>
      <c r="E109" s="17"/>
      <c r="F109" s="17"/>
      <c r="G109" s="78"/>
      <c r="H109" s="63"/>
      <c r="I109" s="63"/>
      <c r="J109" s="63"/>
      <c r="K109" s="63"/>
      <c r="L109" s="74"/>
      <c r="M109" s="74"/>
      <c r="N109" s="74"/>
      <c r="O109" s="74"/>
      <c r="P109" s="74"/>
      <c r="Q109" s="74"/>
      <c r="R109" s="74"/>
      <c r="S109" s="74"/>
      <c r="T109" s="67"/>
    </row>
    <row r="110" spans="2:20" s="65" customFormat="1" ht="105.75" customHeight="1" x14ac:dyDescent="0.25">
      <c r="B110" s="69" t="s">
        <v>682</v>
      </c>
      <c r="C110" s="17" t="s">
        <v>683</v>
      </c>
      <c r="D110" s="17" t="s">
        <v>684</v>
      </c>
      <c r="E110" s="17" t="s">
        <v>685</v>
      </c>
      <c r="F110" s="17" t="s">
        <v>417</v>
      </c>
      <c r="G110" s="17" t="s">
        <v>413</v>
      </c>
      <c r="H110" s="63">
        <f>'3 priedo 1'!P111</f>
        <v>121966.83</v>
      </c>
      <c r="I110" s="63">
        <f>'3 priedo 1'!Q111</f>
        <v>103671.8</v>
      </c>
      <c r="J110" s="63">
        <f>'3 priedo 1'!R111</f>
        <v>12196.69</v>
      </c>
      <c r="K110" s="63">
        <f>'3 priedo 1'!S111</f>
        <v>6098.34</v>
      </c>
      <c r="L110" s="63">
        <v>121993.15</v>
      </c>
      <c r="M110" s="63">
        <v>103694.17</v>
      </c>
      <c r="N110" s="63">
        <v>12199.32</v>
      </c>
      <c r="O110" s="63">
        <v>6099.66</v>
      </c>
      <c r="P110" s="63">
        <f t="shared" si="23"/>
        <v>121966.83</v>
      </c>
      <c r="Q110" s="63">
        <v>103671.8</v>
      </c>
      <c r="R110" s="63">
        <v>12196.69</v>
      </c>
      <c r="S110" s="63">
        <v>6098.34</v>
      </c>
      <c r="T110" s="64"/>
    </row>
    <row r="111" spans="2:20" s="65" customFormat="1" ht="61.5" customHeight="1" x14ac:dyDescent="0.25">
      <c r="B111" s="69" t="s">
        <v>686</v>
      </c>
      <c r="C111" s="17" t="s">
        <v>687</v>
      </c>
      <c r="D111" s="17" t="s">
        <v>688</v>
      </c>
      <c r="E111" s="17" t="s">
        <v>685</v>
      </c>
      <c r="F111" s="17" t="s">
        <v>417</v>
      </c>
      <c r="G111" s="17" t="s">
        <v>413</v>
      </c>
      <c r="H111" s="63">
        <f>'3 priedo 1'!P112</f>
        <v>738911.07</v>
      </c>
      <c r="I111" s="63">
        <f>'3 priedo 1'!Q112</f>
        <v>628074.39</v>
      </c>
      <c r="J111" s="63">
        <f>'3 priedo 1'!R112</f>
        <v>55418.33</v>
      </c>
      <c r="K111" s="63">
        <f>'3 priedo 1'!S112</f>
        <v>55418.35</v>
      </c>
      <c r="L111" s="63">
        <v>746169.02</v>
      </c>
      <c r="M111" s="63">
        <v>634243.65</v>
      </c>
      <c r="N111" s="63">
        <v>55962.68</v>
      </c>
      <c r="O111" s="63">
        <v>55962.69</v>
      </c>
      <c r="P111" s="63">
        <f>SUM(Q111:S111)</f>
        <v>738911.07</v>
      </c>
      <c r="Q111" s="63">
        <v>628074.39</v>
      </c>
      <c r="R111" s="63">
        <v>55418.33</v>
      </c>
      <c r="S111" s="63">
        <v>55418.35</v>
      </c>
      <c r="T111" s="64"/>
    </row>
    <row r="112" spans="2:20" s="65" customFormat="1" ht="84" customHeight="1" x14ac:dyDescent="0.25">
      <c r="B112" s="69" t="s">
        <v>689</v>
      </c>
      <c r="C112" s="17" t="s">
        <v>690</v>
      </c>
      <c r="D112" s="17" t="s">
        <v>691</v>
      </c>
      <c r="E112" s="17" t="s">
        <v>692</v>
      </c>
      <c r="F112" s="17" t="s">
        <v>417</v>
      </c>
      <c r="G112" s="17" t="s">
        <v>413</v>
      </c>
      <c r="H112" s="63">
        <f>'3 priedo 1'!P113</f>
        <v>1886806.72</v>
      </c>
      <c r="I112" s="63">
        <f>'3 priedo 1'!Q113</f>
        <v>1603785.71</v>
      </c>
      <c r="J112" s="63">
        <f>'3 priedo 1'!R113</f>
        <v>141510.51</v>
      </c>
      <c r="K112" s="63">
        <f>'3 priedo 1'!S113</f>
        <v>141510.5</v>
      </c>
      <c r="L112" s="63">
        <v>2082963.58</v>
      </c>
      <c r="M112" s="63">
        <v>1770519.04</v>
      </c>
      <c r="N112" s="63">
        <v>156222.26999999999</v>
      </c>
      <c r="O112" s="63">
        <v>156222.26999999999</v>
      </c>
      <c r="P112" s="63">
        <f>SUM(Q112:S112)</f>
        <v>1886806.72</v>
      </c>
      <c r="Q112" s="63">
        <v>1603785.71</v>
      </c>
      <c r="R112" s="63">
        <v>141510.51</v>
      </c>
      <c r="S112" s="63">
        <v>141510.5</v>
      </c>
      <c r="T112" s="64"/>
    </row>
    <row r="113" spans="2:20" s="65" customFormat="1" ht="78" customHeight="1" x14ac:dyDescent="0.25">
      <c r="B113" s="69" t="s">
        <v>693</v>
      </c>
      <c r="C113" s="17" t="s">
        <v>694</v>
      </c>
      <c r="D113" s="17" t="s">
        <v>695</v>
      </c>
      <c r="E113" s="17" t="s">
        <v>685</v>
      </c>
      <c r="F113" s="17" t="s">
        <v>417</v>
      </c>
      <c r="G113" s="17" t="s">
        <v>399</v>
      </c>
      <c r="H113" s="63">
        <f>'3 priedo 1'!P114</f>
        <v>554269.77</v>
      </c>
      <c r="I113" s="63">
        <f>'3 priedo 1'!Q114</f>
        <v>471129.31</v>
      </c>
      <c r="J113" s="63">
        <f>'3 priedo 1'!R114</f>
        <v>41570.230000000003</v>
      </c>
      <c r="K113" s="63">
        <f>'3 priedo 1'!S114</f>
        <v>41570.230000000003</v>
      </c>
      <c r="L113" s="63">
        <v>408055.69</v>
      </c>
      <c r="M113" s="63">
        <v>346847.33</v>
      </c>
      <c r="N113" s="63">
        <v>30604.17</v>
      </c>
      <c r="O113" s="63">
        <v>30604.19</v>
      </c>
      <c r="P113" s="63">
        <v>295246.15000000002</v>
      </c>
      <c r="Q113" s="63">
        <v>250959.22</v>
      </c>
      <c r="R113" s="63">
        <v>22143.46</v>
      </c>
      <c r="S113" s="63">
        <v>22143.47</v>
      </c>
      <c r="T113" s="64"/>
    </row>
    <row r="114" spans="2:20" s="65" customFormat="1" ht="59.25" customHeight="1" x14ac:dyDescent="0.25">
      <c r="B114" s="69" t="s">
        <v>696</v>
      </c>
      <c r="C114" s="17" t="s">
        <v>697</v>
      </c>
      <c r="D114" s="17" t="s">
        <v>698</v>
      </c>
      <c r="E114" s="17" t="s">
        <v>699</v>
      </c>
      <c r="F114" s="17" t="s">
        <v>417</v>
      </c>
      <c r="G114" s="17" t="s">
        <v>413</v>
      </c>
      <c r="H114" s="63">
        <f>'3 priedo 1'!P115</f>
        <v>317629.46999999997</v>
      </c>
      <c r="I114" s="63">
        <f>'3 priedo 1'!Q115</f>
        <v>269985.03999999998</v>
      </c>
      <c r="J114" s="63">
        <f>'3 priedo 1'!R115</f>
        <v>23822.22</v>
      </c>
      <c r="K114" s="63">
        <f>'3 priedo 1'!S115</f>
        <v>23822.21</v>
      </c>
      <c r="L114" s="63">
        <v>335994.47</v>
      </c>
      <c r="M114" s="63">
        <v>285595.28999999998</v>
      </c>
      <c r="N114" s="63">
        <v>25199.59</v>
      </c>
      <c r="O114" s="63">
        <v>25199.59</v>
      </c>
      <c r="P114" s="63">
        <f t="shared" si="23"/>
        <v>317629.47000000003</v>
      </c>
      <c r="Q114" s="63">
        <v>269985.03999999998</v>
      </c>
      <c r="R114" s="63">
        <v>23822.22</v>
      </c>
      <c r="S114" s="63">
        <v>23822.21</v>
      </c>
      <c r="T114" s="64"/>
    </row>
    <row r="115" spans="2:20" s="65" customFormat="1" ht="81.75" customHeight="1" x14ac:dyDescent="0.25">
      <c r="B115" s="69" t="s">
        <v>700</v>
      </c>
      <c r="C115" s="17" t="s">
        <v>701</v>
      </c>
      <c r="D115" s="17" t="s">
        <v>702</v>
      </c>
      <c r="E115" s="17" t="s">
        <v>703</v>
      </c>
      <c r="F115" s="17" t="s">
        <v>417</v>
      </c>
      <c r="G115" s="17" t="s">
        <v>413</v>
      </c>
      <c r="H115" s="63">
        <f>'3 priedo 1'!P116</f>
        <v>486547.58</v>
      </c>
      <c r="I115" s="63">
        <f>'3 priedo 1'!Q116</f>
        <v>413565.44</v>
      </c>
      <c r="J115" s="63">
        <f>'3 priedo 1'!R116</f>
        <v>36491.07</v>
      </c>
      <c r="K115" s="63">
        <f>'3 priedo 1'!S116</f>
        <v>36491.07</v>
      </c>
      <c r="L115" s="63">
        <v>521863.48</v>
      </c>
      <c r="M115" s="63">
        <v>443583.95</v>
      </c>
      <c r="N115" s="63">
        <v>39139.760000000002</v>
      </c>
      <c r="O115" s="63">
        <v>39139.769999999997</v>
      </c>
      <c r="P115" s="63">
        <f>SUM(Q115:S115)</f>
        <v>486547.58</v>
      </c>
      <c r="Q115" s="63">
        <v>413565.44</v>
      </c>
      <c r="R115" s="63">
        <v>36491.07</v>
      </c>
      <c r="S115" s="63">
        <v>36491.07</v>
      </c>
      <c r="T115" s="64"/>
    </row>
    <row r="116" spans="2:20" s="8" customFormat="1" ht="65.25" customHeight="1" x14ac:dyDescent="0.25">
      <c r="B116" s="69" t="s">
        <v>704</v>
      </c>
      <c r="C116" s="17" t="s">
        <v>705</v>
      </c>
      <c r="D116" s="17" t="s">
        <v>706</v>
      </c>
      <c r="E116" s="17" t="s">
        <v>685</v>
      </c>
      <c r="F116" s="17" t="s">
        <v>417</v>
      </c>
      <c r="G116" s="17" t="s">
        <v>707</v>
      </c>
      <c r="H116" s="63">
        <f>'3 priedo 1'!P117</f>
        <v>300000</v>
      </c>
      <c r="I116" s="63">
        <f>'3 priedo 1'!Q117</f>
        <v>255000</v>
      </c>
      <c r="J116" s="63">
        <f>'3 priedo 1'!R117</f>
        <v>22500</v>
      </c>
      <c r="K116" s="63">
        <f>'3 priedo 1'!S117</f>
        <v>22500</v>
      </c>
      <c r="L116" s="63">
        <v>0</v>
      </c>
      <c r="M116" s="63">
        <v>0</v>
      </c>
      <c r="N116" s="63">
        <v>0</v>
      </c>
      <c r="O116" s="63">
        <v>0</v>
      </c>
      <c r="P116" s="63">
        <v>0</v>
      </c>
      <c r="Q116" s="63">
        <v>0</v>
      </c>
      <c r="R116" s="63">
        <v>0</v>
      </c>
      <c r="S116" s="63">
        <v>0</v>
      </c>
      <c r="T116" s="64"/>
    </row>
    <row r="117" spans="2:20" ht="120" x14ac:dyDescent="0.25">
      <c r="B117" s="69" t="s">
        <v>708</v>
      </c>
      <c r="C117" s="17" t="s">
        <v>709</v>
      </c>
      <c r="D117" s="17" t="s">
        <v>710</v>
      </c>
      <c r="E117" s="17" t="s">
        <v>711</v>
      </c>
      <c r="F117" s="17" t="s">
        <v>417</v>
      </c>
      <c r="G117" s="17" t="s">
        <v>712</v>
      </c>
      <c r="H117" s="63">
        <f>'3 priedo 1'!P118</f>
        <v>3278017</v>
      </c>
      <c r="I117" s="63">
        <f>'3 priedo 1'!Q118</f>
        <v>2786314</v>
      </c>
      <c r="J117" s="63">
        <f>'3 priedo 1'!R118</f>
        <v>245851</v>
      </c>
      <c r="K117" s="63">
        <f>'3 priedo 1'!S118</f>
        <v>245852</v>
      </c>
      <c r="L117" s="63">
        <v>0</v>
      </c>
      <c r="M117" s="63">
        <v>0</v>
      </c>
      <c r="N117" s="63">
        <v>0</v>
      </c>
      <c r="O117" s="63">
        <v>0</v>
      </c>
      <c r="P117" s="63">
        <v>0</v>
      </c>
      <c r="Q117" s="63">
        <v>0</v>
      </c>
      <c r="R117" s="63">
        <v>0</v>
      </c>
      <c r="S117" s="63">
        <v>0</v>
      </c>
      <c r="T117" s="67"/>
    </row>
    <row r="118" spans="2:20" ht="84" x14ac:dyDescent="0.25">
      <c r="B118" s="69" t="s">
        <v>713</v>
      </c>
      <c r="C118" s="17" t="s">
        <v>714</v>
      </c>
      <c r="D118" s="17" t="s">
        <v>715</v>
      </c>
      <c r="E118" s="17" t="s">
        <v>408</v>
      </c>
      <c r="F118" s="17" t="s">
        <v>417</v>
      </c>
      <c r="G118" s="17" t="s">
        <v>707</v>
      </c>
      <c r="H118" s="63">
        <f>'3 priedo 1'!P119</f>
        <v>300000</v>
      </c>
      <c r="I118" s="63">
        <f>'3 priedo 1'!Q119</f>
        <v>255000</v>
      </c>
      <c r="J118" s="63">
        <f>'3 priedo 1'!R119</f>
        <v>22500</v>
      </c>
      <c r="K118" s="63">
        <f>'3 priedo 1'!S119</f>
        <v>22500</v>
      </c>
      <c r="L118" s="63">
        <v>0</v>
      </c>
      <c r="M118" s="63">
        <v>0</v>
      </c>
      <c r="N118" s="63">
        <v>0</v>
      </c>
      <c r="O118" s="63">
        <v>0</v>
      </c>
      <c r="P118" s="63">
        <v>0</v>
      </c>
      <c r="Q118" s="63">
        <v>0</v>
      </c>
      <c r="R118" s="63">
        <v>0</v>
      </c>
      <c r="S118" s="63">
        <v>0</v>
      </c>
      <c r="T118" s="67"/>
    </row>
    <row r="119" spans="2:20" s="8" customFormat="1" ht="72.75" customHeight="1" x14ac:dyDescent="0.25">
      <c r="B119" s="12" t="s">
        <v>117</v>
      </c>
      <c r="C119" s="13"/>
      <c r="D119" s="14" t="s">
        <v>716</v>
      </c>
      <c r="E119" s="13"/>
      <c r="F119" s="13"/>
      <c r="G119" s="68"/>
      <c r="H119" s="60">
        <f>'3 priedo 1'!P120</f>
        <v>7025710.5899999999</v>
      </c>
      <c r="I119" s="60">
        <f>'3 priedo 1'!Q120</f>
        <v>5652633.21</v>
      </c>
      <c r="J119" s="60">
        <f>'3 priedo 1'!R120</f>
        <v>139696.01999999999</v>
      </c>
      <c r="K119" s="60">
        <f>'3 priedo 1'!S120</f>
        <v>1233381.3599999999</v>
      </c>
      <c r="L119" s="60">
        <f t="shared" ref="L119:S119" si="24">SUM(L120:L126)</f>
        <v>6781553.7999999998</v>
      </c>
      <c r="M119" s="60">
        <f>SUM(M120:M126)</f>
        <v>5507555.0099999998</v>
      </c>
      <c r="N119" s="60">
        <f t="shared" si="24"/>
        <v>239057.97</v>
      </c>
      <c r="O119" s="60">
        <f t="shared" si="24"/>
        <v>1034940.8200000001</v>
      </c>
      <c r="P119" s="80">
        <f t="shared" si="24"/>
        <v>5986466.75</v>
      </c>
      <c r="Q119" s="60">
        <f t="shared" si="24"/>
        <v>4919659.58</v>
      </c>
      <c r="R119" s="60">
        <f t="shared" si="24"/>
        <v>169588.28999999998</v>
      </c>
      <c r="S119" s="80">
        <f t="shared" si="24"/>
        <v>897218.88</v>
      </c>
      <c r="T119" s="61"/>
    </row>
    <row r="120" spans="2:20" s="65" customFormat="1" ht="79.5" customHeight="1" x14ac:dyDescent="0.25">
      <c r="B120" s="69" t="s">
        <v>717</v>
      </c>
      <c r="C120" s="17" t="s">
        <v>718</v>
      </c>
      <c r="D120" s="17" t="s">
        <v>719</v>
      </c>
      <c r="E120" s="17" t="s">
        <v>408</v>
      </c>
      <c r="F120" s="17" t="s">
        <v>417</v>
      </c>
      <c r="G120" s="17" t="s">
        <v>399</v>
      </c>
      <c r="H120" s="63">
        <f>'3 priedo 1'!P121</f>
        <v>1149199</v>
      </c>
      <c r="I120" s="63">
        <f>'3 priedo 1'!Q121</f>
        <v>806692.96</v>
      </c>
      <c r="J120" s="63">
        <f>'3 priedo 1'!R121</f>
        <v>86189.92</v>
      </c>
      <c r="K120" s="63">
        <f>'3 priedo 1'!S121</f>
        <v>256316.12</v>
      </c>
      <c r="L120" s="63">
        <v>767943.07</v>
      </c>
      <c r="M120" s="63">
        <v>652751.6</v>
      </c>
      <c r="N120" s="63">
        <v>57595.73</v>
      </c>
      <c r="O120" s="63">
        <v>57595.74</v>
      </c>
      <c r="P120" s="63">
        <f>SUM(Q120:S120)</f>
        <v>316257.15999999997</v>
      </c>
      <c r="Q120" s="63">
        <v>268818.58</v>
      </c>
      <c r="R120" s="63">
        <v>23719.29</v>
      </c>
      <c r="S120" s="63">
        <v>23719.29</v>
      </c>
      <c r="T120" s="64"/>
    </row>
    <row r="121" spans="2:20" s="65" customFormat="1" ht="87" customHeight="1" x14ac:dyDescent="0.25">
      <c r="B121" s="69" t="s">
        <v>720</v>
      </c>
      <c r="C121" s="17" t="s">
        <v>721</v>
      </c>
      <c r="D121" s="17" t="s">
        <v>722</v>
      </c>
      <c r="E121" s="17" t="s">
        <v>685</v>
      </c>
      <c r="F121" s="17" t="s">
        <v>417</v>
      </c>
      <c r="G121" s="17" t="s">
        <v>399</v>
      </c>
      <c r="H121" s="63">
        <f>'3 priedo 1'!P122</f>
        <v>888818.82</v>
      </c>
      <c r="I121" s="63">
        <f>'3 priedo 1'!Q122</f>
        <v>606401.9</v>
      </c>
      <c r="J121" s="63">
        <f>'3 priedo 1'!R122</f>
        <v>53506.1</v>
      </c>
      <c r="K121" s="63">
        <f>'3 priedo 1'!S122</f>
        <v>228910.82</v>
      </c>
      <c r="L121" s="63">
        <v>888818.82</v>
      </c>
      <c r="M121" s="63">
        <v>606401.9</v>
      </c>
      <c r="N121" s="63">
        <v>53506.1</v>
      </c>
      <c r="O121" s="63">
        <v>228910.82</v>
      </c>
      <c r="P121" s="63">
        <f>SUM(Q121:S121)</f>
        <v>700511.10000000009</v>
      </c>
      <c r="Q121" s="40">
        <v>477927.84</v>
      </c>
      <c r="R121" s="40">
        <v>42170.14</v>
      </c>
      <c r="S121" s="40">
        <v>180413.12</v>
      </c>
      <c r="T121" s="64"/>
    </row>
    <row r="122" spans="2:20" s="65" customFormat="1" ht="66.75" customHeight="1" x14ac:dyDescent="0.25">
      <c r="B122" s="69" t="s">
        <v>723</v>
      </c>
      <c r="C122" s="17" t="s">
        <v>724</v>
      </c>
      <c r="D122" s="17" t="s">
        <v>725</v>
      </c>
      <c r="E122" s="17" t="s">
        <v>699</v>
      </c>
      <c r="F122" s="17" t="s">
        <v>417</v>
      </c>
      <c r="G122" s="17" t="s">
        <v>413</v>
      </c>
      <c r="H122" s="63">
        <f>'3 priedo 1'!P123</f>
        <v>815603</v>
      </c>
      <c r="I122" s="63">
        <f>'3 priedo 1'!Q123</f>
        <v>693263</v>
      </c>
      <c r="J122" s="63">
        <f>'3 priedo 1'!R123</f>
        <v>0</v>
      </c>
      <c r="K122" s="63">
        <f>'3 priedo 1'!S123</f>
        <v>122340</v>
      </c>
      <c r="L122" s="63">
        <v>815603</v>
      </c>
      <c r="M122" s="63">
        <v>693263</v>
      </c>
      <c r="N122" s="63">
        <v>0</v>
      </c>
      <c r="O122" s="63">
        <v>122340</v>
      </c>
      <c r="P122" s="63">
        <f>SUM(Q122:S122)</f>
        <v>815603</v>
      </c>
      <c r="Q122" s="63">
        <v>693263</v>
      </c>
      <c r="R122" s="63">
        <v>0</v>
      </c>
      <c r="S122" s="63">
        <v>122340</v>
      </c>
      <c r="T122" s="64"/>
    </row>
    <row r="123" spans="2:20" s="65" customFormat="1" ht="63.75" customHeight="1" x14ac:dyDescent="0.25">
      <c r="B123" s="69" t="s">
        <v>726</v>
      </c>
      <c r="C123" s="17" t="s">
        <v>727</v>
      </c>
      <c r="D123" s="17" t="s">
        <v>728</v>
      </c>
      <c r="E123" s="17" t="s">
        <v>703</v>
      </c>
      <c r="F123" s="17" t="s">
        <v>417</v>
      </c>
      <c r="G123" s="17" t="s">
        <v>413</v>
      </c>
      <c r="H123" s="63">
        <f>'3 priedo 1'!P124</f>
        <v>807946.25</v>
      </c>
      <c r="I123" s="63">
        <f>'3 priedo 1'!Q124</f>
        <v>686754.31</v>
      </c>
      <c r="J123" s="63">
        <f>'3 priedo 1'!R124</f>
        <v>0</v>
      </c>
      <c r="K123" s="63">
        <f>'3 priedo 1'!S124</f>
        <v>121191.94</v>
      </c>
      <c r="L123" s="63">
        <v>807956.33</v>
      </c>
      <c r="M123" s="63">
        <v>686762.88</v>
      </c>
      <c r="N123" s="63">
        <v>0</v>
      </c>
      <c r="O123" s="63">
        <v>121193.45</v>
      </c>
      <c r="P123" s="63">
        <f t="shared" ref="P123" si="25">SUM(Q123:S123)</f>
        <v>807946.25</v>
      </c>
      <c r="Q123" s="63">
        <v>686754.31</v>
      </c>
      <c r="R123" s="63">
        <v>0</v>
      </c>
      <c r="S123" s="63">
        <v>121191.94</v>
      </c>
      <c r="T123" s="64"/>
    </row>
    <row r="124" spans="2:20" s="65" customFormat="1" ht="69.75" customHeight="1" x14ac:dyDescent="0.25">
      <c r="B124" s="69" t="s">
        <v>729</v>
      </c>
      <c r="C124" s="17" t="s">
        <v>730</v>
      </c>
      <c r="D124" s="17" t="s">
        <v>731</v>
      </c>
      <c r="E124" s="17" t="s">
        <v>703</v>
      </c>
      <c r="F124" s="17" t="s">
        <v>417</v>
      </c>
      <c r="G124" s="17" t="s">
        <v>399</v>
      </c>
      <c r="H124" s="63">
        <f>'3 priedo 1'!P125</f>
        <v>404233.69</v>
      </c>
      <c r="I124" s="63">
        <f>'3 priedo 1'!Q125</f>
        <v>343598.63</v>
      </c>
      <c r="J124" s="63">
        <f>'3 priedo 1'!R125</f>
        <v>0</v>
      </c>
      <c r="K124" s="63">
        <f>'3 priedo 1'!S125</f>
        <v>60635.06</v>
      </c>
      <c r="L124" s="63">
        <f>SUM(M124:O124)</f>
        <v>404233.69</v>
      </c>
      <c r="M124" s="63">
        <v>343598.63</v>
      </c>
      <c r="N124" s="63">
        <v>0</v>
      </c>
      <c r="O124" s="63">
        <v>60635.06</v>
      </c>
      <c r="P124" s="63">
        <f>SUM(Q124:S124)</f>
        <v>343469.81</v>
      </c>
      <c r="Q124" s="63">
        <v>291949.33</v>
      </c>
      <c r="R124" s="63">
        <v>0</v>
      </c>
      <c r="S124" s="63">
        <v>51520.480000000003</v>
      </c>
      <c r="T124" s="64"/>
    </row>
    <row r="125" spans="2:20" s="65" customFormat="1" ht="68.25" customHeight="1" x14ac:dyDescent="0.25">
      <c r="B125" s="69" t="s">
        <v>732</v>
      </c>
      <c r="C125" s="17" t="s">
        <v>733</v>
      </c>
      <c r="D125" s="17" t="s">
        <v>734</v>
      </c>
      <c r="E125" s="17" t="s">
        <v>735</v>
      </c>
      <c r="F125" s="17" t="s">
        <v>417</v>
      </c>
      <c r="G125" s="17" t="s">
        <v>413</v>
      </c>
      <c r="H125" s="63">
        <f>'3 priedo 1'!P126</f>
        <v>1380499.83</v>
      </c>
      <c r="I125" s="63">
        <f>'3 priedo 1'!Q126</f>
        <v>1173424.4099999999</v>
      </c>
      <c r="J125" s="63">
        <f>'3 priedo 1'!R126</f>
        <v>0</v>
      </c>
      <c r="K125" s="63">
        <f>'3 priedo 1'!S126</f>
        <v>207075.42</v>
      </c>
      <c r="L125" s="63">
        <v>1390917</v>
      </c>
      <c r="M125" s="63">
        <v>1182279</v>
      </c>
      <c r="N125" s="63">
        <v>0</v>
      </c>
      <c r="O125" s="63">
        <v>208638</v>
      </c>
      <c r="P125" s="63">
        <f>SUM(Q125:S125)</f>
        <v>1380499.8299999998</v>
      </c>
      <c r="Q125" s="63">
        <v>1173424.4099999999</v>
      </c>
      <c r="R125" s="63">
        <v>0</v>
      </c>
      <c r="S125" s="63">
        <v>207075.42</v>
      </c>
      <c r="T125" s="64"/>
    </row>
    <row r="126" spans="2:20" s="65" customFormat="1" ht="69" customHeight="1" x14ac:dyDescent="0.25">
      <c r="B126" s="69" t="s">
        <v>736</v>
      </c>
      <c r="C126" s="17" t="s">
        <v>737</v>
      </c>
      <c r="D126" s="17" t="s">
        <v>738</v>
      </c>
      <c r="E126" s="17" t="s">
        <v>398</v>
      </c>
      <c r="F126" s="17" t="s">
        <v>417</v>
      </c>
      <c r="G126" s="17" t="s">
        <v>399</v>
      </c>
      <c r="H126" s="63">
        <f>'3 priedo 1'!P127</f>
        <v>1579410</v>
      </c>
      <c r="I126" s="63">
        <f>'3 priedo 1'!Q127</f>
        <v>1342498</v>
      </c>
      <c r="J126" s="63">
        <f>'3 priedo 1'!R127</f>
        <v>0</v>
      </c>
      <c r="K126" s="63">
        <f>'3 priedo 1'!S127</f>
        <v>236912</v>
      </c>
      <c r="L126" s="63">
        <v>1706081.89</v>
      </c>
      <c r="M126" s="63">
        <v>1342498</v>
      </c>
      <c r="N126" s="63">
        <v>127956.14</v>
      </c>
      <c r="O126" s="63">
        <v>235627.75</v>
      </c>
      <c r="P126" s="63">
        <f>SUM(Q126:S126)</f>
        <v>1622179.6</v>
      </c>
      <c r="Q126" s="63">
        <v>1327522.1100000001</v>
      </c>
      <c r="R126" s="63">
        <v>103698.86</v>
      </c>
      <c r="S126" s="63">
        <v>190958.63</v>
      </c>
      <c r="T126" s="64"/>
    </row>
    <row r="127" spans="2:20" s="8" customFormat="1" ht="51" customHeight="1" x14ac:dyDescent="0.25">
      <c r="B127" s="12" t="s">
        <v>118</v>
      </c>
      <c r="C127" s="13"/>
      <c r="D127" s="14" t="s">
        <v>739</v>
      </c>
      <c r="E127" s="13"/>
      <c r="F127" s="13"/>
      <c r="G127" s="68"/>
      <c r="H127" s="60">
        <f>'3 priedo 1'!P128</f>
        <v>9225161.6199999992</v>
      </c>
      <c r="I127" s="60">
        <f>'3 priedo 1'!Q128</f>
        <v>6672749.1600000001</v>
      </c>
      <c r="J127" s="60">
        <f>'3 priedo 1'!R128</f>
        <v>1606670</v>
      </c>
      <c r="K127" s="60">
        <f>'3 priedo 1'!S128</f>
        <v>945742.46000000008</v>
      </c>
      <c r="L127" s="60">
        <f t="shared" ref="L127:S127" si="26">SUM(L128:L133)</f>
        <v>8875201.0399999991</v>
      </c>
      <c r="M127" s="60">
        <f t="shared" si="26"/>
        <v>6709308.1699999999</v>
      </c>
      <c r="N127" s="60">
        <f t="shared" si="26"/>
        <v>1219853.08</v>
      </c>
      <c r="O127" s="60">
        <f t="shared" si="26"/>
        <v>946039.79</v>
      </c>
      <c r="P127" s="81">
        <f t="shared" si="26"/>
        <v>7064011.8399999989</v>
      </c>
      <c r="Q127" s="60">
        <f t="shared" si="26"/>
        <v>5256861.26</v>
      </c>
      <c r="R127" s="60">
        <f t="shared" si="26"/>
        <v>1010716.86</v>
      </c>
      <c r="S127" s="81">
        <f t="shared" si="26"/>
        <v>796433.72000000009</v>
      </c>
      <c r="T127" s="61"/>
    </row>
    <row r="128" spans="2:20" s="65" customFormat="1" ht="70.5" customHeight="1" x14ac:dyDescent="0.25">
      <c r="B128" s="69" t="s">
        <v>740</v>
      </c>
      <c r="C128" s="17" t="s">
        <v>741</v>
      </c>
      <c r="D128" s="17" t="s">
        <v>742</v>
      </c>
      <c r="E128" s="17" t="s">
        <v>408</v>
      </c>
      <c r="F128" s="17" t="s">
        <v>417</v>
      </c>
      <c r="G128" s="17" t="s">
        <v>413</v>
      </c>
      <c r="H128" s="63">
        <f>'3 priedo 1'!P129</f>
        <v>254186.01</v>
      </c>
      <c r="I128" s="63">
        <f>'3 priedo 1'!Q129</f>
        <v>216058.1</v>
      </c>
      <c r="J128" s="63">
        <f>'3 priedo 1'!R129</f>
        <v>0</v>
      </c>
      <c r="K128" s="63">
        <f>'3 priedo 1'!S129</f>
        <v>38127.910000000003</v>
      </c>
      <c r="L128" s="63">
        <f>SUM(M128:O128)</f>
        <v>256168.19999999998</v>
      </c>
      <c r="M128" s="63">
        <v>217742.96</v>
      </c>
      <c r="N128" s="63">
        <v>0</v>
      </c>
      <c r="O128" s="63">
        <v>38425.24</v>
      </c>
      <c r="P128" s="63">
        <f>SUM(Q128:S128)</f>
        <v>254186.01</v>
      </c>
      <c r="Q128" s="63">
        <v>216058.1</v>
      </c>
      <c r="R128" s="63">
        <v>0</v>
      </c>
      <c r="S128" s="63">
        <v>38127.910000000003</v>
      </c>
      <c r="T128" s="64"/>
    </row>
    <row r="129" spans="2:20" s="65" customFormat="1" ht="48" x14ac:dyDescent="0.25">
      <c r="B129" s="69" t="s">
        <v>743</v>
      </c>
      <c r="C129" s="17" t="s">
        <v>744</v>
      </c>
      <c r="D129" s="17" t="s">
        <v>745</v>
      </c>
      <c r="E129" s="17" t="s">
        <v>746</v>
      </c>
      <c r="F129" s="17" t="s">
        <v>417</v>
      </c>
      <c r="G129" s="17" t="s">
        <v>399</v>
      </c>
      <c r="H129" s="63">
        <f>'3 priedo 1'!P130</f>
        <v>4261000</v>
      </c>
      <c r="I129" s="63">
        <f>'3 priedo 1'!Q130</f>
        <v>3621850</v>
      </c>
      <c r="J129" s="63">
        <f>'3 priedo 1'!R130</f>
        <v>639150</v>
      </c>
      <c r="K129" s="63">
        <f>'3 priedo 1'!S130</f>
        <v>0</v>
      </c>
      <c r="L129" s="63">
        <f>SUM(M129:O129)</f>
        <v>3841628.33</v>
      </c>
      <c r="M129" s="63">
        <v>3599409.24</v>
      </c>
      <c r="N129" s="63">
        <v>242219.09</v>
      </c>
      <c r="O129" s="63">
        <v>0</v>
      </c>
      <c r="P129" s="63">
        <f>SUM(Q129:S129)</f>
        <v>3485923.08</v>
      </c>
      <c r="Q129" s="63">
        <v>3261533.6</v>
      </c>
      <c r="R129" s="63">
        <v>224389.48</v>
      </c>
      <c r="S129" s="63">
        <v>0</v>
      </c>
      <c r="T129" s="64"/>
    </row>
    <row r="130" spans="2:20" s="65" customFormat="1" ht="103.5" customHeight="1" x14ac:dyDescent="0.25">
      <c r="B130" s="69" t="s">
        <v>747</v>
      </c>
      <c r="C130" s="17" t="s">
        <v>748</v>
      </c>
      <c r="D130" s="17" t="s">
        <v>749</v>
      </c>
      <c r="E130" s="17" t="s">
        <v>750</v>
      </c>
      <c r="F130" s="17" t="s">
        <v>417</v>
      </c>
      <c r="G130" s="17" t="s">
        <v>399</v>
      </c>
      <c r="H130" s="63">
        <f>'3 priedo 1'!P131</f>
        <v>1250131</v>
      </c>
      <c r="I130" s="63">
        <f>'3 priedo 1'!Q131</f>
        <v>1062611</v>
      </c>
      <c r="J130" s="63">
        <f>'3 priedo 1'!R131</f>
        <v>187520</v>
      </c>
      <c r="K130" s="63">
        <f>'3 priedo 1'!S131</f>
        <v>0</v>
      </c>
      <c r="L130" s="63">
        <f>SUM(M130:O130)</f>
        <v>1317559.8999999999</v>
      </c>
      <c r="M130" s="63">
        <v>1119925.9099999999</v>
      </c>
      <c r="N130" s="63">
        <v>197633.99</v>
      </c>
      <c r="O130" s="63">
        <v>0</v>
      </c>
      <c r="P130" s="63">
        <f t="shared" ref="P130:P131" si="27">SUM(Q130:S130)</f>
        <v>198748.75</v>
      </c>
      <c r="Q130" s="63">
        <v>168936.44</v>
      </c>
      <c r="R130" s="63">
        <v>29812.31</v>
      </c>
      <c r="S130" s="63">
        <v>0</v>
      </c>
      <c r="T130" s="64"/>
    </row>
    <row r="131" spans="2:20" s="65" customFormat="1" ht="74.25" customHeight="1" x14ac:dyDescent="0.25">
      <c r="B131" s="69" t="s">
        <v>751</v>
      </c>
      <c r="C131" s="17" t="s">
        <v>752</v>
      </c>
      <c r="D131" s="17" t="s">
        <v>753</v>
      </c>
      <c r="E131" s="17" t="s">
        <v>398</v>
      </c>
      <c r="F131" s="17" t="s">
        <v>417</v>
      </c>
      <c r="G131" s="17" t="s">
        <v>399</v>
      </c>
      <c r="H131" s="63">
        <f>'3 priedo 1'!P132</f>
        <v>1525618.18</v>
      </c>
      <c r="I131" s="63">
        <f>'3 priedo 1'!Q132</f>
        <v>1198462.06</v>
      </c>
      <c r="J131" s="63">
        <f>'3 priedo 1'!R132</f>
        <v>0</v>
      </c>
      <c r="K131" s="63">
        <f>'3 priedo 1'!S132</f>
        <v>327156.12</v>
      </c>
      <c r="L131" s="63">
        <v>1525618.18</v>
      </c>
      <c r="M131" s="63">
        <v>1198462.06</v>
      </c>
      <c r="N131" s="63">
        <v>0</v>
      </c>
      <c r="O131" s="63">
        <v>327156.12</v>
      </c>
      <c r="P131" s="63">
        <f t="shared" si="27"/>
        <v>1354834.51</v>
      </c>
      <c r="Q131" s="63">
        <v>1064301.53</v>
      </c>
      <c r="R131" s="63">
        <v>0</v>
      </c>
      <c r="S131" s="63">
        <v>290532.98</v>
      </c>
      <c r="T131" s="64"/>
    </row>
    <row r="132" spans="2:20" s="65" customFormat="1" ht="72.75" customHeight="1" x14ac:dyDescent="0.25">
      <c r="B132" s="69" t="s">
        <v>754</v>
      </c>
      <c r="C132" s="17" t="s">
        <v>755</v>
      </c>
      <c r="D132" s="17" t="s">
        <v>756</v>
      </c>
      <c r="E132" s="17" t="s">
        <v>757</v>
      </c>
      <c r="F132" s="17" t="s">
        <v>417</v>
      </c>
      <c r="G132" s="17" t="s">
        <v>399</v>
      </c>
      <c r="H132" s="63">
        <f>'3 priedo 1'!P133</f>
        <v>653705.27</v>
      </c>
      <c r="I132" s="63">
        <f>'3 priedo 1'!Q133</f>
        <v>286884</v>
      </c>
      <c r="J132" s="63">
        <f>'3 priedo 1'!R133</f>
        <v>0</v>
      </c>
      <c r="K132" s="63">
        <f>'3 priedo 1'!S133</f>
        <v>366821.27</v>
      </c>
      <c r="L132" s="63">
        <v>653705.27</v>
      </c>
      <c r="M132" s="63">
        <v>286884</v>
      </c>
      <c r="N132" s="63">
        <v>0</v>
      </c>
      <c r="O132" s="63">
        <v>366821.27</v>
      </c>
      <c r="P132" s="40">
        <f>SUM(Q132:S132)</f>
        <v>528353.39</v>
      </c>
      <c r="Q132" s="63">
        <v>267785.34999999998</v>
      </c>
      <c r="R132" s="63">
        <v>0</v>
      </c>
      <c r="S132" s="63">
        <v>260568.04</v>
      </c>
      <c r="T132" s="64"/>
    </row>
    <row r="133" spans="2:20" s="65" customFormat="1" ht="126" customHeight="1" x14ac:dyDescent="0.25">
      <c r="B133" s="69" t="s">
        <v>758</v>
      </c>
      <c r="C133" s="17" t="s">
        <v>759</v>
      </c>
      <c r="D133" s="17" t="s">
        <v>760</v>
      </c>
      <c r="E133" s="17" t="s">
        <v>703</v>
      </c>
      <c r="F133" s="17" t="s">
        <v>417</v>
      </c>
      <c r="G133" s="17" t="s">
        <v>399</v>
      </c>
      <c r="H133" s="63">
        <f>'3 priedo 1'!P134</f>
        <v>1280521.1599999999</v>
      </c>
      <c r="I133" s="63">
        <f>'3 priedo 1'!Q134</f>
        <v>286884</v>
      </c>
      <c r="J133" s="63">
        <f>'3 priedo 1'!R134</f>
        <v>780000</v>
      </c>
      <c r="K133" s="63">
        <f>'3 priedo 1'!S134</f>
        <v>213637.16</v>
      </c>
      <c r="L133" s="63">
        <v>1280521.1599999999</v>
      </c>
      <c r="M133" s="63">
        <v>286884</v>
      </c>
      <c r="N133" s="63">
        <v>780000</v>
      </c>
      <c r="O133" s="63">
        <v>213637.16</v>
      </c>
      <c r="P133" s="63">
        <f>SUM(Q133:S133)</f>
        <v>1241966.0999999999</v>
      </c>
      <c r="Q133" s="63">
        <v>278246.24</v>
      </c>
      <c r="R133" s="63">
        <v>756515.07</v>
      </c>
      <c r="S133" s="63">
        <v>207204.79</v>
      </c>
      <c r="T133" s="64"/>
    </row>
    <row r="134" spans="2:20" s="8" customFormat="1" ht="57" customHeight="1" x14ac:dyDescent="0.25">
      <c r="B134" s="12" t="s">
        <v>119</v>
      </c>
      <c r="C134" s="13"/>
      <c r="D134" s="14" t="s">
        <v>761</v>
      </c>
      <c r="E134" s="13"/>
      <c r="F134" s="13"/>
      <c r="G134" s="68"/>
      <c r="H134" s="60">
        <f>'3 priedo 1'!P135</f>
        <v>2230701.14</v>
      </c>
      <c r="I134" s="60">
        <f>'3 priedo 1'!Q135</f>
        <v>1895945.2</v>
      </c>
      <c r="J134" s="60">
        <f>'3 priedo 1'!R135</f>
        <v>0</v>
      </c>
      <c r="K134" s="60">
        <f>'3 priedo 1'!S135</f>
        <v>334755.94</v>
      </c>
      <c r="L134" s="60">
        <f t="shared" ref="L134:S134" si="28">SUM(L135:L137)</f>
        <v>2076266.7</v>
      </c>
      <c r="M134" s="60">
        <f t="shared" si="28"/>
        <v>1764826.65</v>
      </c>
      <c r="N134" s="60">
        <f t="shared" si="28"/>
        <v>0</v>
      </c>
      <c r="O134" s="60">
        <f t="shared" si="28"/>
        <v>311440.05</v>
      </c>
      <c r="P134" s="82">
        <f t="shared" si="28"/>
        <v>1750133.08</v>
      </c>
      <c r="Q134" s="60">
        <f t="shared" si="28"/>
        <v>1487613.08</v>
      </c>
      <c r="R134" s="60">
        <f t="shared" si="28"/>
        <v>0</v>
      </c>
      <c r="S134" s="82">
        <f t="shared" si="28"/>
        <v>262520</v>
      </c>
      <c r="T134" s="61"/>
    </row>
    <row r="135" spans="2:20" s="65" customFormat="1" ht="63" customHeight="1" x14ac:dyDescent="0.25">
      <c r="B135" s="69" t="s">
        <v>762</v>
      </c>
      <c r="C135" s="17" t="s">
        <v>763</v>
      </c>
      <c r="D135" s="17" t="s">
        <v>764</v>
      </c>
      <c r="E135" s="17" t="s">
        <v>398</v>
      </c>
      <c r="F135" s="17" t="s">
        <v>417</v>
      </c>
      <c r="G135" s="17" t="s">
        <v>399</v>
      </c>
      <c r="H135" s="63">
        <f>'3 priedo 1'!P136</f>
        <v>1202255.1400000001</v>
      </c>
      <c r="I135" s="63">
        <f>'3 priedo 1'!Q136</f>
        <v>1021766.88</v>
      </c>
      <c r="J135" s="63">
        <f>'3 priedo 1'!R136</f>
        <v>0</v>
      </c>
      <c r="K135" s="63">
        <f>'3 priedo 1'!S136</f>
        <v>180488.26</v>
      </c>
      <c r="L135" s="63">
        <v>1168454.1599999999</v>
      </c>
      <c r="M135" s="63">
        <v>993186</v>
      </c>
      <c r="N135" s="63">
        <v>0</v>
      </c>
      <c r="O135" s="63">
        <v>175268.16</v>
      </c>
      <c r="P135" s="63">
        <f>SUM(Q135:S135)</f>
        <v>963047.82000000007</v>
      </c>
      <c r="Q135" s="63">
        <v>818590.62</v>
      </c>
      <c r="R135" s="63">
        <v>0</v>
      </c>
      <c r="S135" s="63">
        <v>144457.20000000001</v>
      </c>
      <c r="T135" s="64"/>
    </row>
    <row r="136" spans="2:20" s="65" customFormat="1" ht="63" customHeight="1" x14ac:dyDescent="0.25">
      <c r="B136" s="69" t="s">
        <v>765</v>
      </c>
      <c r="C136" s="17" t="s">
        <v>766</v>
      </c>
      <c r="D136" s="17" t="s">
        <v>1437</v>
      </c>
      <c r="E136" s="17" t="s">
        <v>424</v>
      </c>
      <c r="F136" s="17"/>
      <c r="G136" s="17" t="s">
        <v>413</v>
      </c>
      <c r="H136" s="63">
        <f>'3 priedo 1'!P137</f>
        <v>514446</v>
      </c>
      <c r="I136" s="63">
        <f>'3 priedo 1'!Q137</f>
        <v>437278.32</v>
      </c>
      <c r="J136" s="63">
        <f>'3 priedo 1'!R137</f>
        <v>0</v>
      </c>
      <c r="K136" s="63">
        <f>'3 priedo 1'!S137</f>
        <v>77167.679999999993</v>
      </c>
      <c r="L136" s="63">
        <v>434673.24</v>
      </c>
      <c r="M136" s="63">
        <v>369472.25</v>
      </c>
      <c r="N136" s="63">
        <v>0</v>
      </c>
      <c r="O136" s="63">
        <v>65200.99</v>
      </c>
      <c r="P136" s="63">
        <f>SUM(Q136:S136)</f>
        <v>374579.78</v>
      </c>
      <c r="Q136" s="63">
        <v>318392.81</v>
      </c>
      <c r="R136" s="63">
        <v>0</v>
      </c>
      <c r="S136" s="63">
        <v>56186.97</v>
      </c>
      <c r="T136" s="64"/>
    </row>
    <row r="137" spans="2:20" s="65" customFormat="1" ht="130.5" customHeight="1" x14ac:dyDescent="0.25">
      <c r="B137" s="83" t="s">
        <v>768</v>
      </c>
      <c r="C137" s="17" t="s">
        <v>769</v>
      </c>
      <c r="D137" s="17" t="s">
        <v>770</v>
      </c>
      <c r="E137" s="17" t="s">
        <v>412</v>
      </c>
      <c r="F137" s="17"/>
      <c r="G137" s="17" t="s">
        <v>399</v>
      </c>
      <c r="H137" s="63">
        <f>'3 priedo 1'!P138</f>
        <v>514000</v>
      </c>
      <c r="I137" s="63">
        <f>'3 priedo 1'!Q138</f>
        <v>436900</v>
      </c>
      <c r="J137" s="63">
        <f>'3 priedo 1'!R138</f>
        <v>0</v>
      </c>
      <c r="K137" s="63">
        <f>'3 priedo 1'!S138</f>
        <v>77100</v>
      </c>
      <c r="L137" s="63">
        <v>473139.3</v>
      </c>
      <c r="M137" s="63">
        <v>402168.4</v>
      </c>
      <c r="N137" s="63">
        <v>0</v>
      </c>
      <c r="O137" s="63">
        <v>70970.899999999994</v>
      </c>
      <c r="P137" s="63">
        <f t="shared" ref="P137" si="29">SUM(Q137:S137)</f>
        <v>412505.48000000004</v>
      </c>
      <c r="Q137" s="63">
        <v>350629.65</v>
      </c>
      <c r="R137" s="63">
        <v>0</v>
      </c>
      <c r="S137" s="63">
        <v>61875.83</v>
      </c>
      <c r="T137" s="64"/>
    </row>
    <row r="138" spans="2:20" s="8" customFormat="1" ht="102" customHeight="1" x14ac:dyDescent="0.25">
      <c r="B138" s="12" t="s">
        <v>120</v>
      </c>
      <c r="C138" s="13"/>
      <c r="D138" s="14" t="s">
        <v>771</v>
      </c>
      <c r="E138" s="13"/>
      <c r="F138" s="13"/>
      <c r="G138" s="68"/>
      <c r="H138" s="60">
        <f>'3 priedo 1'!P139</f>
        <v>340729.42000000004</v>
      </c>
      <c r="I138" s="60">
        <f>'3 priedo 1'!Q139</f>
        <v>289620</v>
      </c>
      <c r="J138" s="60">
        <f>'3 priedo 1'!R139</f>
        <v>0</v>
      </c>
      <c r="K138" s="60">
        <f>'3 priedo 1'!S139</f>
        <v>51109.42</v>
      </c>
      <c r="L138" s="60">
        <f t="shared" ref="L138:S138" si="30">SUM(L139:L140)</f>
        <v>340729.39</v>
      </c>
      <c r="M138" s="60">
        <f t="shared" si="30"/>
        <v>289619.96000000002</v>
      </c>
      <c r="N138" s="60">
        <f t="shared" si="30"/>
        <v>17036.48</v>
      </c>
      <c r="O138" s="60">
        <f t="shared" si="30"/>
        <v>34072.949999999997</v>
      </c>
      <c r="P138" s="81">
        <f t="shared" si="30"/>
        <v>231095.63</v>
      </c>
      <c r="Q138" s="60">
        <f t="shared" si="30"/>
        <v>201539.37</v>
      </c>
      <c r="R138" s="60">
        <f t="shared" si="30"/>
        <v>0</v>
      </c>
      <c r="S138" s="81">
        <f t="shared" si="30"/>
        <v>29556.260000000002</v>
      </c>
      <c r="T138" s="61"/>
    </row>
    <row r="139" spans="2:20" s="65" customFormat="1" ht="73.5" customHeight="1" x14ac:dyDescent="0.25">
      <c r="B139" s="69" t="s">
        <v>772</v>
      </c>
      <c r="C139" s="17" t="s">
        <v>773</v>
      </c>
      <c r="D139" s="17" t="s">
        <v>774</v>
      </c>
      <c r="E139" s="17" t="s">
        <v>398</v>
      </c>
      <c r="F139" s="17"/>
      <c r="G139" s="17" t="s">
        <v>399</v>
      </c>
      <c r="H139" s="63">
        <f>'3 priedo 1'!P140</f>
        <v>113576.47</v>
      </c>
      <c r="I139" s="63">
        <f>'3 priedo 1'!Q140</f>
        <v>96540</v>
      </c>
      <c r="J139" s="63">
        <f>'3 priedo 1'!R140</f>
        <v>0</v>
      </c>
      <c r="K139" s="63">
        <f>'3 priedo 1'!S140</f>
        <v>17036.47</v>
      </c>
      <c r="L139" s="63">
        <v>113576.44</v>
      </c>
      <c r="M139" s="63">
        <v>96539.96</v>
      </c>
      <c r="N139" s="63">
        <v>17036.48</v>
      </c>
      <c r="O139" s="63">
        <v>0</v>
      </c>
      <c r="P139" s="63">
        <f>SUM(Q139:S139)</f>
        <v>39123.24</v>
      </c>
      <c r="Q139" s="63">
        <v>33862.839999999997</v>
      </c>
      <c r="R139" s="63">
        <v>0</v>
      </c>
      <c r="S139" s="63">
        <v>5260.4</v>
      </c>
      <c r="T139" s="64"/>
    </row>
    <row r="140" spans="2:20" s="65" customFormat="1" ht="104.25" customHeight="1" x14ac:dyDescent="0.25">
      <c r="B140" s="69" t="s">
        <v>775</v>
      </c>
      <c r="C140" s="17" t="s">
        <v>776</v>
      </c>
      <c r="D140" s="17" t="s">
        <v>777</v>
      </c>
      <c r="E140" s="17" t="s">
        <v>408</v>
      </c>
      <c r="F140" s="17"/>
      <c r="G140" s="17" t="s">
        <v>399</v>
      </c>
      <c r="H140" s="63">
        <f>'3 priedo 1'!P141</f>
        <v>227152.95</v>
      </c>
      <c r="I140" s="63">
        <f>'3 priedo 1'!Q141</f>
        <v>193080</v>
      </c>
      <c r="J140" s="63">
        <f>'3 priedo 1'!R141</f>
        <v>0</v>
      </c>
      <c r="K140" s="63">
        <f>'3 priedo 1'!S141</f>
        <v>34072.949999999997</v>
      </c>
      <c r="L140" s="63">
        <v>227152.95</v>
      </c>
      <c r="M140" s="63">
        <v>193080</v>
      </c>
      <c r="N140" s="63">
        <v>0</v>
      </c>
      <c r="O140" s="63">
        <v>34072.949999999997</v>
      </c>
      <c r="P140" s="63">
        <f>SUM(Q140:S140)</f>
        <v>191972.39</v>
      </c>
      <c r="Q140" s="63">
        <v>167676.53</v>
      </c>
      <c r="R140" s="63">
        <v>0</v>
      </c>
      <c r="S140" s="63">
        <v>24295.86</v>
      </c>
      <c r="T140" s="64"/>
    </row>
    <row r="141" spans="2:20" ht="75" customHeight="1" x14ac:dyDescent="0.25">
      <c r="B141" s="12" t="s">
        <v>121</v>
      </c>
      <c r="C141" s="13"/>
      <c r="D141" s="14" t="s">
        <v>778</v>
      </c>
      <c r="E141" s="13" t="s">
        <v>779</v>
      </c>
      <c r="F141" s="57"/>
      <c r="G141" s="58"/>
      <c r="H141" s="74"/>
      <c r="I141" s="74"/>
      <c r="J141" s="74"/>
      <c r="K141" s="74"/>
      <c r="L141" s="74"/>
      <c r="M141" s="74"/>
      <c r="N141" s="74"/>
      <c r="O141" s="74"/>
      <c r="P141" s="75"/>
      <c r="Q141" s="74"/>
      <c r="R141" s="74"/>
      <c r="S141" s="75"/>
      <c r="T141" s="67"/>
    </row>
    <row r="142" spans="2:20" ht="50.25" customHeight="1" x14ac:dyDescent="0.25">
      <c r="B142" s="69" t="s">
        <v>780</v>
      </c>
      <c r="C142" s="17" t="s">
        <v>781</v>
      </c>
      <c r="D142" s="17" t="str">
        <f>IF('[1]1 lentelė'!D138="","",'[1]1 lentelė'!D138)</f>
        <v>Projektas RPT 2019-09-03 sprendimu Nr. 51/4S-19 išbrauktas</v>
      </c>
      <c r="E142" s="17"/>
      <c r="F142" s="17" t="s">
        <v>417</v>
      </c>
      <c r="G142" s="78"/>
      <c r="H142" s="74"/>
      <c r="I142" s="74"/>
      <c r="J142" s="74"/>
      <c r="K142" s="74"/>
      <c r="L142" s="74"/>
      <c r="M142" s="74"/>
      <c r="N142" s="74"/>
      <c r="O142" s="74"/>
      <c r="P142" s="74"/>
      <c r="Q142" s="74"/>
      <c r="R142" s="74"/>
      <c r="S142" s="74"/>
      <c r="T142" s="67"/>
    </row>
    <row r="143" spans="2:20" ht="88.5" customHeight="1" x14ac:dyDescent="0.25">
      <c r="B143" s="12" t="s">
        <v>122</v>
      </c>
      <c r="C143" s="13"/>
      <c r="D143" s="14" t="s">
        <v>134</v>
      </c>
      <c r="E143" s="13"/>
      <c r="F143" s="13"/>
      <c r="G143" s="58"/>
      <c r="H143" s="66"/>
      <c r="I143" s="66"/>
      <c r="J143" s="66"/>
      <c r="K143" s="66"/>
      <c r="L143" s="66"/>
      <c r="M143" s="66"/>
      <c r="N143" s="66"/>
      <c r="O143" s="66"/>
      <c r="P143" s="66"/>
      <c r="Q143" s="66"/>
      <c r="R143" s="66"/>
      <c r="S143" s="66"/>
      <c r="T143" s="67"/>
    </row>
    <row r="144" spans="2:20" s="8" customFormat="1" ht="93" customHeight="1" x14ac:dyDescent="0.25">
      <c r="B144" s="12" t="s">
        <v>123</v>
      </c>
      <c r="C144" s="13"/>
      <c r="D144" s="14" t="s">
        <v>152</v>
      </c>
      <c r="E144" s="13"/>
      <c r="F144" s="13"/>
      <c r="G144" s="68"/>
      <c r="H144" s="60">
        <f>'3 priedo 1'!P145</f>
        <v>6240622.4400000004</v>
      </c>
      <c r="I144" s="60">
        <f>'3 priedo 1'!Q145</f>
        <v>5303007.38</v>
      </c>
      <c r="J144" s="60">
        <f>'3 priedo 1'!R145</f>
        <v>533391.57000000007</v>
      </c>
      <c r="K144" s="60">
        <f>'3 priedo 1'!S145</f>
        <v>404223.49000000005</v>
      </c>
      <c r="L144" s="60">
        <f t="shared" ref="L144:S144" si="31">SUM(L145:L153)</f>
        <v>6294875.8900000006</v>
      </c>
      <c r="M144" s="60">
        <f t="shared" si="31"/>
        <v>5349097.6899999995</v>
      </c>
      <c r="N144" s="60">
        <f t="shared" si="31"/>
        <v>538813.97000000009</v>
      </c>
      <c r="O144" s="60">
        <f t="shared" si="31"/>
        <v>406964.23000000004</v>
      </c>
      <c r="P144" s="60">
        <f t="shared" si="31"/>
        <v>4734663.37</v>
      </c>
      <c r="Q144" s="60">
        <f t="shared" si="31"/>
        <v>4043037.1</v>
      </c>
      <c r="R144" s="60">
        <f t="shared" si="31"/>
        <v>422216.72000000003</v>
      </c>
      <c r="S144" s="60">
        <f t="shared" si="31"/>
        <v>269409.55000000005</v>
      </c>
      <c r="T144" s="61"/>
    </row>
    <row r="145" spans="2:20" s="65" customFormat="1" ht="48" customHeight="1" x14ac:dyDescent="0.25">
      <c r="B145" s="69" t="s">
        <v>782</v>
      </c>
      <c r="C145" s="17" t="s">
        <v>783</v>
      </c>
      <c r="D145" s="17" t="s">
        <v>784</v>
      </c>
      <c r="E145" s="17" t="s">
        <v>408</v>
      </c>
      <c r="F145" s="17"/>
      <c r="G145" s="17" t="s">
        <v>399</v>
      </c>
      <c r="H145" s="63">
        <f>'3 priedo 1'!P146</f>
        <v>931785.14</v>
      </c>
      <c r="I145" s="63">
        <f>'3 priedo 1'!Q146</f>
        <v>792017.36</v>
      </c>
      <c r="J145" s="63">
        <f>'3 priedo 1'!R146</f>
        <v>69883.88</v>
      </c>
      <c r="K145" s="63">
        <f>'3 priedo 1'!S146</f>
        <v>69883.899999999994</v>
      </c>
      <c r="L145" s="63">
        <v>931785.14</v>
      </c>
      <c r="M145" s="63">
        <v>792017.36</v>
      </c>
      <c r="N145" s="63">
        <v>69883.88</v>
      </c>
      <c r="O145" s="63">
        <v>69883.899999999994</v>
      </c>
      <c r="P145" s="63">
        <f>SUM(Q145:S145)</f>
        <v>256758.7</v>
      </c>
      <c r="Q145" s="63">
        <v>224804.73</v>
      </c>
      <c r="R145" s="63">
        <v>19835.72</v>
      </c>
      <c r="S145" s="63">
        <v>12118.25</v>
      </c>
      <c r="T145" s="64"/>
    </row>
    <row r="146" spans="2:20" s="65" customFormat="1" ht="51" customHeight="1" x14ac:dyDescent="0.25">
      <c r="B146" s="69" t="s">
        <v>785</v>
      </c>
      <c r="C146" s="17" t="s">
        <v>786</v>
      </c>
      <c r="D146" s="17" t="s">
        <v>787</v>
      </c>
      <c r="E146" s="17" t="s">
        <v>408</v>
      </c>
      <c r="F146" s="17"/>
      <c r="G146" s="17" t="s">
        <v>413</v>
      </c>
      <c r="H146" s="63">
        <f>'3 priedo 1'!P147</f>
        <v>379156.21</v>
      </c>
      <c r="I146" s="63">
        <f>'3 priedo 1'!Q147</f>
        <v>322282.77</v>
      </c>
      <c r="J146" s="63">
        <f>'3 priedo 1'!R147</f>
        <v>37915.620000000003</v>
      </c>
      <c r="K146" s="63">
        <f>'3 priedo 1'!S147</f>
        <v>18957.82</v>
      </c>
      <c r="L146" s="63">
        <v>379156.21</v>
      </c>
      <c r="M146" s="63">
        <v>322282.77</v>
      </c>
      <c r="N146" s="63">
        <v>37915.620000000003</v>
      </c>
      <c r="O146" s="63">
        <v>18957.82</v>
      </c>
      <c r="P146" s="63">
        <f t="shared" ref="P146:P149" si="32">SUM(Q146:S146)</f>
        <v>379156.21</v>
      </c>
      <c r="Q146" s="63">
        <v>322282.77</v>
      </c>
      <c r="R146" s="63">
        <v>37915.620000000003</v>
      </c>
      <c r="S146" s="63">
        <v>18957.82</v>
      </c>
      <c r="T146" s="64"/>
    </row>
    <row r="147" spans="2:20" s="65" customFormat="1" ht="74.25" customHeight="1" x14ac:dyDescent="0.25">
      <c r="B147" s="69" t="s">
        <v>788</v>
      </c>
      <c r="C147" s="17" t="s">
        <v>789</v>
      </c>
      <c r="D147" s="17" t="s">
        <v>790</v>
      </c>
      <c r="E147" s="17" t="s">
        <v>424</v>
      </c>
      <c r="F147" s="17"/>
      <c r="G147" s="17" t="s">
        <v>413</v>
      </c>
      <c r="H147" s="63">
        <f>'3 priedo 1'!P148</f>
        <v>558673.09</v>
      </c>
      <c r="I147" s="63">
        <f>'3 priedo 1'!Q148</f>
        <v>474872.12</v>
      </c>
      <c r="J147" s="63">
        <f>'3 priedo 1'!R148</f>
        <v>55867.31</v>
      </c>
      <c r="K147" s="63">
        <f>'3 priedo 1'!S148</f>
        <v>27933.66</v>
      </c>
      <c r="L147" s="63">
        <v>605696.48</v>
      </c>
      <c r="M147" s="63">
        <v>514842</v>
      </c>
      <c r="N147" s="63">
        <v>60569.65</v>
      </c>
      <c r="O147" s="63">
        <v>30284.83</v>
      </c>
      <c r="P147" s="63">
        <f t="shared" si="32"/>
        <v>558673.09</v>
      </c>
      <c r="Q147" s="63">
        <v>474872.12</v>
      </c>
      <c r="R147" s="63">
        <v>55867.31</v>
      </c>
      <c r="S147" s="63">
        <v>27933.66</v>
      </c>
      <c r="T147" s="64"/>
    </row>
    <row r="148" spans="2:20" s="65" customFormat="1" ht="75" customHeight="1" x14ac:dyDescent="0.25">
      <c r="B148" s="69" t="s">
        <v>791</v>
      </c>
      <c r="C148" s="17" t="s">
        <v>792</v>
      </c>
      <c r="D148" s="17" t="s">
        <v>793</v>
      </c>
      <c r="E148" s="17" t="s">
        <v>424</v>
      </c>
      <c r="F148" s="17"/>
      <c r="G148" s="17" t="s">
        <v>399</v>
      </c>
      <c r="H148" s="63">
        <f>'3 priedo 1'!P149</f>
        <v>1113755.2</v>
      </c>
      <c r="I148" s="63">
        <f>'3 priedo 1'!Q149</f>
        <v>946691.92</v>
      </c>
      <c r="J148" s="63">
        <f>'3 priedo 1'!R149</f>
        <v>83531.64</v>
      </c>
      <c r="K148" s="63">
        <f>'3 priedo 1'!S149</f>
        <v>83531.64</v>
      </c>
      <c r="L148" s="63">
        <f>SUM(M148:O148)</f>
        <v>1113755.2</v>
      </c>
      <c r="M148" s="63">
        <v>946691.92</v>
      </c>
      <c r="N148" s="63">
        <v>83531.64</v>
      </c>
      <c r="O148" s="63">
        <v>83531.64</v>
      </c>
      <c r="P148" s="63">
        <f>SUM(Q148:S148)</f>
        <v>933266.45</v>
      </c>
      <c r="Q148" s="63">
        <v>793276.48</v>
      </c>
      <c r="R148" s="63">
        <v>69994.98</v>
      </c>
      <c r="S148" s="63">
        <v>69994.990000000005</v>
      </c>
      <c r="T148" s="64"/>
    </row>
    <row r="149" spans="2:20" s="65" customFormat="1" ht="69.75" customHeight="1" x14ac:dyDescent="0.25">
      <c r="B149" s="69" t="s">
        <v>794</v>
      </c>
      <c r="C149" s="17" t="s">
        <v>795</v>
      </c>
      <c r="D149" s="17" t="s">
        <v>796</v>
      </c>
      <c r="E149" s="17" t="s">
        <v>424</v>
      </c>
      <c r="F149" s="17"/>
      <c r="G149" s="17" t="s">
        <v>413</v>
      </c>
      <c r="H149" s="63">
        <f>'3 priedo 1'!P150</f>
        <v>337426.64</v>
      </c>
      <c r="I149" s="63">
        <f>'3 priedo 1'!Q150</f>
        <v>285291</v>
      </c>
      <c r="J149" s="63">
        <f>'3 priedo 1'!R150</f>
        <v>33563.64</v>
      </c>
      <c r="K149" s="63">
        <f>'3 priedo 1'!S150</f>
        <v>18572</v>
      </c>
      <c r="L149" s="63">
        <v>342995</v>
      </c>
      <c r="M149" s="63">
        <v>289999</v>
      </c>
      <c r="N149" s="63">
        <v>34117.519999999997</v>
      </c>
      <c r="O149" s="63">
        <v>18878.48</v>
      </c>
      <c r="P149" s="63">
        <f t="shared" si="32"/>
        <v>337426.64</v>
      </c>
      <c r="Q149" s="63">
        <v>285291</v>
      </c>
      <c r="R149" s="63">
        <v>33563.64</v>
      </c>
      <c r="S149" s="63">
        <v>18572</v>
      </c>
      <c r="T149" s="64"/>
    </row>
    <row r="150" spans="2:20" s="65" customFormat="1" ht="62.25" customHeight="1" x14ac:dyDescent="0.25">
      <c r="B150" s="69" t="s">
        <v>797</v>
      </c>
      <c r="C150" s="17" t="s">
        <v>798</v>
      </c>
      <c r="D150" s="17" t="s">
        <v>799</v>
      </c>
      <c r="E150" s="17" t="s">
        <v>424</v>
      </c>
      <c r="F150" s="17"/>
      <c r="G150" s="17" t="s">
        <v>413</v>
      </c>
      <c r="H150" s="63">
        <f>'3 priedo 1'!P151</f>
        <v>877872.39</v>
      </c>
      <c r="I150" s="63">
        <f>'3 priedo 1'!Q151</f>
        <v>746191.53</v>
      </c>
      <c r="J150" s="63">
        <f>'3 priedo 1'!R151</f>
        <v>87787.25</v>
      </c>
      <c r="K150" s="63">
        <f>'3 priedo 1'!S151</f>
        <v>43893.61</v>
      </c>
      <c r="L150" s="63">
        <v>877989.43</v>
      </c>
      <c r="M150" s="63">
        <v>746291.01</v>
      </c>
      <c r="N150" s="63">
        <v>87798.95</v>
      </c>
      <c r="O150" s="63">
        <v>43899.47</v>
      </c>
      <c r="P150" s="63">
        <v>877872.39</v>
      </c>
      <c r="Q150" s="63">
        <v>746191.53</v>
      </c>
      <c r="R150" s="63">
        <v>87787.25</v>
      </c>
      <c r="S150" s="63">
        <v>43893.61</v>
      </c>
      <c r="T150" s="64"/>
    </row>
    <row r="151" spans="2:20" s="65" customFormat="1" ht="61.5" customHeight="1" x14ac:dyDescent="0.25">
      <c r="B151" s="69" t="s">
        <v>800</v>
      </c>
      <c r="C151" s="17" t="s">
        <v>801</v>
      </c>
      <c r="D151" s="17" t="s">
        <v>802</v>
      </c>
      <c r="E151" s="17" t="s">
        <v>403</v>
      </c>
      <c r="F151" s="17"/>
      <c r="G151" s="17" t="s">
        <v>399</v>
      </c>
      <c r="H151" s="63">
        <f>'3 priedo 1'!P152</f>
        <v>1056256.82</v>
      </c>
      <c r="I151" s="63">
        <f>'3 priedo 1'!Q152</f>
        <v>897818.29</v>
      </c>
      <c r="J151" s="63">
        <f>'3 priedo 1'!R152</f>
        <v>79219.25</v>
      </c>
      <c r="K151" s="63">
        <f>'3 priedo 1'!S152</f>
        <v>79219.28</v>
      </c>
      <c r="L151" s="63">
        <f>SUM(M151:O151)</f>
        <v>1056256.82</v>
      </c>
      <c r="M151" s="63">
        <v>897818.28</v>
      </c>
      <c r="N151" s="63">
        <v>79219.259999999995</v>
      </c>
      <c r="O151" s="63">
        <v>79219.28</v>
      </c>
      <c r="P151" s="63">
        <f>SUM(Q151:S151)</f>
        <v>628379.18999999994</v>
      </c>
      <c r="Q151" s="63">
        <v>546942.16</v>
      </c>
      <c r="R151" s="63">
        <v>48258.58</v>
      </c>
      <c r="S151" s="63">
        <v>33178.449999999997</v>
      </c>
      <c r="T151" s="64"/>
    </row>
    <row r="152" spans="2:20" s="65" customFormat="1" ht="64.5" customHeight="1" x14ac:dyDescent="0.25">
      <c r="B152" s="69" t="s">
        <v>803</v>
      </c>
      <c r="C152" s="17" t="s">
        <v>804</v>
      </c>
      <c r="D152" s="17" t="s">
        <v>805</v>
      </c>
      <c r="E152" s="17" t="s">
        <v>431</v>
      </c>
      <c r="F152" s="17"/>
      <c r="G152" s="17" t="s">
        <v>413</v>
      </c>
      <c r="H152" s="63">
        <f>'3 priedo 1'!P153</f>
        <v>467827.95</v>
      </c>
      <c r="I152" s="63">
        <f>'3 priedo 1'!Q153</f>
        <v>397653.75</v>
      </c>
      <c r="J152" s="63">
        <f>'3 priedo 1'!R153</f>
        <v>46782.8</v>
      </c>
      <c r="K152" s="63">
        <f>'3 priedo 1'!S153</f>
        <v>23391.4</v>
      </c>
      <c r="L152" s="63">
        <v>469372.61</v>
      </c>
      <c r="M152" s="63">
        <v>398966.71</v>
      </c>
      <c r="N152" s="63">
        <v>46937.27</v>
      </c>
      <c r="O152" s="63">
        <v>23468.63</v>
      </c>
      <c r="P152" s="63">
        <f>SUM(Q152:S152)</f>
        <v>467827.95</v>
      </c>
      <c r="Q152" s="63">
        <v>397653.75</v>
      </c>
      <c r="R152" s="63">
        <v>46782.8</v>
      </c>
      <c r="S152" s="63">
        <v>23391.4</v>
      </c>
      <c r="T152" s="64"/>
    </row>
    <row r="153" spans="2:20" s="65" customFormat="1" ht="69" customHeight="1" x14ac:dyDescent="0.25">
      <c r="B153" s="69" t="s">
        <v>806</v>
      </c>
      <c r="C153" s="17" t="s">
        <v>807</v>
      </c>
      <c r="D153" s="17" t="s">
        <v>808</v>
      </c>
      <c r="E153" s="17" t="s">
        <v>431</v>
      </c>
      <c r="F153" s="17"/>
      <c r="G153" s="17" t="s">
        <v>399</v>
      </c>
      <c r="H153" s="63">
        <f>'3 priedo 1'!P154</f>
        <v>517869</v>
      </c>
      <c r="I153" s="63">
        <f>'3 priedo 1'!Q154</f>
        <v>440188.64</v>
      </c>
      <c r="J153" s="63">
        <f>'3 priedo 1'!R154</f>
        <v>38840.18</v>
      </c>
      <c r="K153" s="63">
        <f>'3 priedo 1'!S154</f>
        <v>38840.18</v>
      </c>
      <c r="L153" s="63">
        <v>517869</v>
      </c>
      <c r="M153" s="63">
        <v>440188.64</v>
      </c>
      <c r="N153" s="63">
        <v>38840.18</v>
      </c>
      <c r="O153" s="63">
        <v>38840.18</v>
      </c>
      <c r="P153" s="63">
        <f>SUM(Q153:S153)</f>
        <v>295302.75</v>
      </c>
      <c r="Q153" s="63">
        <v>251722.56</v>
      </c>
      <c r="R153" s="63">
        <v>22210.82</v>
      </c>
      <c r="S153" s="63">
        <v>21369.37</v>
      </c>
      <c r="T153" s="64"/>
    </row>
    <row r="154" spans="2:20" s="8" customFormat="1" ht="48" x14ac:dyDescent="0.25">
      <c r="B154" s="12" t="s">
        <v>124</v>
      </c>
      <c r="C154" s="13"/>
      <c r="D154" s="14" t="s">
        <v>809</v>
      </c>
      <c r="E154" s="13"/>
      <c r="F154" s="13"/>
      <c r="G154" s="68"/>
      <c r="H154" s="60">
        <f>'3 priedo 1'!P155</f>
        <v>5910566.0599999996</v>
      </c>
      <c r="I154" s="60">
        <f>'3 priedo 1'!Q155</f>
        <v>5023981.1500000004</v>
      </c>
      <c r="J154" s="60">
        <f>'3 priedo 1'!R155</f>
        <v>0</v>
      </c>
      <c r="K154" s="60">
        <f>'3 priedo 1'!S155</f>
        <v>886584.91</v>
      </c>
      <c r="L154" s="60">
        <f t="shared" ref="L154:S154" si="33">SUM(L155)</f>
        <v>5910566.0600000005</v>
      </c>
      <c r="M154" s="60">
        <f t="shared" si="33"/>
        <v>5023981.1500000004</v>
      </c>
      <c r="N154" s="60">
        <f t="shared" si="33"/>
        <v>0</v>
      </c>
      <c r="O154" s="60">
        <f t="shared" si="33"/>
        <v>886584.91</v>
      </c>
      <c r="P154" s="60">
        <f t="shared" si="33"/>
        <v>3622140.24</v>
      </c>
      <c r="Q154" s="60">
        <f t="shared" si="33"/>
        <v>3153819.21</v>
      </c>
      <c r="R154" s="60">
        <f t="shared" si="33"/>
        <v>0</v>
      </c>
      <c r="S154" s="60">
        <f t="shared" si="33"/>
        <v>468321.03</v>
      </c>
      <c r="T154" s="61"/>
    </row>
    <row r="155" spans="2:20" s="65" customFormat="1" ht="87" customHeight="1" x14ac:dyDescent="0.25">
      <c r="B155" s="69" t="s">
        <v>810</v>
      </c>
      <c r="C155" s="17" t="s">
        <v>811</v>
      </c>
      <c r="D155" s="17" t="s">
        <v>812</v>
      </c>
      <c r="E155" s="17" t="s">
        <v>813</v>
      </c>
      <c r="F155" s="17" t="s">
        <v>417</v>
      </c>
      <c r="G155" s="17" t="s">
        <v>399</v>
      </c>
      <c r="H155" s="63">
        <f>'3 priedo 1'!P156</f>
        <v>5910566.0599999996</v>
      </c>
      <c r="I155" s="63">
        <f>'3 priedo 1'!Q156</f>
        <v>5023981.1500000004</v>
      </c>
      <c r="J155" s="63">
        <f>'3 priedo 1'!R156</f>
        <v>0</v>
      </c>
      <c r="K155" s="63">
        <f>'3 priedo 1'!S156</f>
        <v>886584.91</v>
      </c>
      <c r="L155" s="63">
        <f>SUM(M155:O155)</f>
        <v>5910566.0600000005</v>
      </c>
      <c r="M155" s="63">
        <v>5023981.1500000004</v>
      </c>
      <c r="N155" s="63">
        <v>0</v>
      </c>
      <c r="O155" s="63">
        <v>886584.91</v>
      </c>
      <c r="P155" s="63">
        <f>SUM(Q155:S155)</f>
        <v>3622140.24</v>
      </c>
      <c r="Q155" s="63">
        <v>3153819.21</v>
      </c>
      <c r="R155" s="63">
        <v>0</v>
      </c>
      <c r="S155" s="63">
        <v>468321.03</v>
      </c>
      <c r="T155" s="64"/>
    </row>
    <row r="156" spans="2:20" s="8" customFormat="1" ht="84" x14ac:dyDescent="0.25">
      <c r="B156" s="12" t="s">
        <v>125</v>
      </c>
      <c r="C156" s="13"/>
      <c r="D156" s="14" t="s">
        <v>814</v>
      </c>
      <c r="E156" s="13"/>
      <c r="F156" s="13"/>
      <c r="G156" s="68"/>
      <c r="H156" s="60">
        <f>'3 priedo 1'!P157</f>
        <v>8181553.3099999996</v>
      </c>
      <c r="I156" s="60">
        <f>'3 priedo 1'!Q157</f>
        <v>6954320.2999999998</v>
      </c>
      <c r="J156" s="60">
        <f>'3 priedo 1'!R157</f>
        <v>0</v>
      </c>
      <c r="K156" s="60">
        <f>'3 priedo 1'!S157</f>
        <v>1227233.01</v>
      </c>
      <c r="L156" s="60">
        <f t="shared" ref="L156:S156" si="34">SUM(L157:L159)</f>
        <v>6049675.5299999993</v>
      </c>
      <c r="M156" s="60">
        <f t="shared" si="34"/>
        <v>5142224.2</v>
      </c>
      <c r="N156" s="60">
        <f t="shared" si="34"/>
        <v>0</v>
      </c>
      <c r="O156" s="60">
        <f t="shared" si="34"/>
        <v>907451.33</v>
      </c>
      <c r="P156" s="60">
        <f t="shared" si="34"/>
        <v>5164871.82</v>
      </c>
      <c r="Q156" s="60">
        <f t="shared" si="34"/>
        <v>4528790.5199999996</v>
      </c>
      <c r="R156" s="60">
        <f t="shared" si="34"/>
        <v>0</v>
      </c>
      <c r="S156" s="60">
        <f t="shared" si="34"/>
        <v>636081.30000000005</v>
      </c>
      <c r="T156" s="64"/>
    </row>
    <row r="157" spans="2:20" s="65" customFormat="1" ht="75" customHeight="1" x14ac:dyDescent="0.25">
      <c r="B157" s="69" t="s">
        <v>815</v>
      </c>
      <c r="C157" s="17" t="s">
        <v>816</v>
      </c>
      <c r="D157" s="17" t="s">
        <v>817</v>
      </c>
      <c r="E157" s="17" t="s">
        <v>412</v>
      </c>
      <c r="F157" s="17"/>
      <c r="G157" s="17" t="s">
        <v>413</v>
      </c>
      <c r="H157" s="63">
        <f>'3 priedo 1'!P158</f>
        <v>325190.98</v>
      </c>
      <c r="I157" s="63">
        <f>'3 priedo 1'!Q158</f>
        <v>276412.33</v>
      </c>
      <c r="J157" s="63">
        <f>'3 priedo 1'!R158</f>
        <v>0</v>
      </c>
      <c r="K157" s="63">
        <f>'3 priedo 1'!S158</f>
        <v>48778.65</v>
      </c>
      <c r="L157" s="63">
        <v>423905.67</v>
      </c>
      <c r="M157" s="63">
        <v>360319.82</v>
      </c>
      <c r="N157" s="63">
        <v>0</v>
      </c>
      <c r="O157" s="63">
        <v>63585.85</v>
      </c>
      <c r="P157" s="63">
        <f>SUM(Q157:S157)</f>
        <v>325190.98000000004</v>
      </c>
      <c r="Q157" s="63">
        <v>276412.33</v>
      </c>
      <c r="R157" s="63">
        <v>0</v>
      </c>
      <c r="S157" s="63">
        <v>48778.65</v>
      </c>
      <c r="T157" s="64"/>
    </row>
    <row r="158" spans="2:20" s="65" customFormat="1" ht="66" customHeight="1" x14ac:dyDescent="0.25">
      <c r="B158" s="69" t="s">
        <v>818</v>
      </c>
      <c r="C158" s="17" t="s">
        <v>819</v>
      </c>
      <c r="D158" s="17" t="s">
        <v>820</v>
      </c>
      <c r="E158" s="17" t="s">
        <v>398</v>
      </c>
      <c r="F158" s="17" t="s">
        <v>417</v>
      </c>
      <c r="G158" s="17" t="s">
        <v>399</v>
      </c>
      <c r="H158" s="63">
        <f>'3 priedo 1'!P159</f>
        <v>2115019.06</v>
      </c>
      <c r="I158" s="63">
        <f>'3 priedo 1'!Q159</f>
        <v>1797766.2</v>
      </c>
      <c r="J158" s="63">
        <f>'3 priedo 1'!R159</f>
        <v>0</v>
      </c>
      <c r="K158" s="63">
        <f>'3 priedo 1'!S159</f>
        <v>317252.86</v>
      </c>
      <c r="L158" s="63">
        <f>SUM(M158:O158)</f>
        <v>2115019.06</v>
      </c>
      <c r="M158" s="63">
        <v>1797766.2</v>
      </c>
      <c r="N158" s="63">
        <v>0</v>
      </c>
      <c r="O158" s="63">
        <v>317252.86</v>
      </c>
      <c r="P158" s="63">
        <f>SUM(Q158:S158)</f>
        <v>1918455.47</v>
      </c>
      <c r="Q158" s="63">
        <v>1711586.63</v>
      </c>
      <c r="R158" s="63">
        <v>0</v>
      </c>
      <c r="S158" s="63">
        <v>206868.84</v>
      </c>
      <c r="T158" s="64"/>
    </row>
    <row r="159" spans="2:20" s="65" customFormat="1" ht="60" customHeight="1" x14ac:dyDescent="0.25">
      <c r="B159" s="69" t="s">
        <v>821</v>
      </c>
      <c r="C159" s="17" t="s">
        <v>822</v>
      </c>
      <c r="D159" s="17" t="s">
        <v>823</v>
      </c>
      <c r="E159" s="17" t="s">
        <v>824</v>
      </c>
      <c r="F159" s="17"/>
      <c r="G159" s="17" t="s">
        <v>399</v>
      </c>
      <c r="H159" s="63">
        <f>'3 priedo 1'!P160</f>
        <v>4837680.1399999997</v>
      </c>
      <c r="I159" s="63">
        <f>'3 priedo 1'!Q160</f>
        <v>4112028.11</v>
      </c>
      <c r="J159" s="63">
        <f>'3 priedo 1'!R160</f>
        <v>0</v>
      </c>
      <c r="K159" s="63">
        <f>'3 priedo 1'!S160</f>
        <v>725652.03</v>
      </c>
      <c r="L159" s="63">
        <v>3510750.8</v>
      </c>
      <c r="M159" s="63">
        <v>2984138.18</v>
      </c>
      <c r="N159" s="63">
        <v>0</v>
      </c>
      <c r="O159" s="63">
        <v>526612.62</v>
      </c>
      <c r="P159" s="63">
        <f>SUM(Q159:S159)</f>
        <v>2921225.37</v>
      </c>
      <c r="Q159" s="63">
        <v>2540791.56</v>
      </c>
      <c r="R159" s="63">
        <v>0</v>
      </c>
      <c r="S159" s="63">
        <v>380433.81</v>
      </c>
      <c r="T159" s="64"/>
    </row>
    <row r="160" spans="2:20" s="65" customFormat="1" ht="60" customHeight="1" x14ac:dyDescent="0.25">
      <c r="B160" s="69" t="s">
        <v>1345</v>
      </c>
      <c r="C160" s="17" t="str">
        <f>'3 priedo 1'!C161</f>
        <v>R050008-055000-1116</v>
      </c>
      <c r="D160" s="17" t="str">
        <f>'3 priedo 1'!D161</f>
        <v>Maisto / virtuvės atliekų apdorojimo pajėgumų sukūrimas Panevėžio regione</v>
      </c>
      <c r="E160" s="17" t="str">
        <f>'3 priedo 1'!E161</f>
        <v>Panevėžio regiono atliekų tvarkymo centras</v>
      </c>
      <c r="F160" s="17"/>
      <c r="G160" s="17" t="s">
        <v>712</v>
      </c>
      <c r="H160" s="63">
        <f>'3 priedo 1'!P161</f>
        <v>903663.13</v>
      </c>
      <c r="I160" s="63">
        <f>'3 priedo 1'!Q161</f>
        <v>768113.66</v>
      </c>
      <c r="J160" s="63">
        <f>'3 priedo 1'!R161</f>
        <v>0</v>
      </c>
      <c r="K160" s="63">
        <f>'3 priedo 1'!S161</f>
        <v>135549.47</v>
      </c>
      <c r="L160" s="63"/>
      <c r="M160" s="63"/>
      <c r="N160" s="63"/>
      <c r="O160" s="63"/>
      <c r="P160" s="63"/>
      <c r="Q160" s="63"/>
      <c r="R160" s="63"/>
      <c r="S160" s="63"/>
      <c r="T160" s="64"/>
    </row>
    <row r="161" spans="2:20" s="8" customFormat="1" ht="91.5" customHeight="1" x14ac:dyDescent="0.25">
      <c r="B161" s="84" t="s">
        <v>126</v>
      </c>
      <c r="C161" s="13"/>
      <c r="D161" s="14" t="s">
        <v>825</v>
      </c>
      <c r="E161" s="13"/>
      <c r="F161" s="13"/>
      <c r="G161" s="68"/>
      <c r="H161" s="60">
        <f>'3 priedo 1'!P162</f>
        <v>21073869.560000002</v>
      </c>
      <c r="I161" s="60">
        <f>'3 priedo 1'!Q162</f>
        <v>11865960.75</v>
      </c>
      <c r="J161" s="60">
        <f>'3 priedo 1'!R162</f>
        <v>0</v>
      </c>
      <c r="K161" s="60">
        <f>'3 priedo 1'!S162</f>
        <v>9207908.8100000005</v>
      </c>
      <c r="L161" s="60">
        <f t="shared" ref="L161:S161" si="35">SUM(L162:L167)</f>
        <v>21073869.560000002</v>
      </c>
      <c r="M161" s="60">
        <f t="shared" si="35"/>
        <v>11865960.75</v>
      </c>
      <c r="N161" s="60">
        <f t="shared" si="35"/>
        <v>0</v>
      </c>
      <c r="O161" s="60">
        <f t="shared" si="35"/>
        <v>9207908.8100000005</v>
      </c>
      <c r="P161" s="85">
        <f t="shared" si="35"/>
        <v>16075452.9</v>
      </c>
      <c r="Q161" s="60">
        <f t="shared" si="35"/>
        <v>9266119.4199999999</v>
      </c>
      <c r="R161" s="60">
        <f t="shared" si="35"/>
        <v>0</v>
      </c>
      <c r="S161" s="85">
        <f t="shared" si="35"/>
        <v>6809333.4800000004</v>
      </c>
      <c r="T161" s="61"/>
    </row>
    <row r="162" spans="2:20" s="65" customFormat="1" ht="73.5" customHeight="1" x14ac:dyDescent="0.25">
      <c r="B162" s="69" t="s">
        <v>826</v>
      </c>
      <c r="C162" s="17" t="s">
        <v>827</v>
      </c>
      <c r="D162" s="17" t="s">
        <v>828</v>
      </c>
      <c r="E162" s="17" t="s">
        <v>829</v>
      </c>
      <c r="F162" s="17"/>
      <c r="G162" s="17" t="s">
        <v>399</v>
      </c>
      <c r="H162" s="63">
        <f>'3 priedo 1'!P163</f>
        <v>2321751.5</v>
      </c>
      <c r="I162" s="63">
        <f>'3 priedo 1'!Q163</f>
        <v>1438947.15</v>
      </c>
      <c r="J162" s="63">
        <f>'3 priedo 1'!R163</f>
        <v>0</v>
      </c>
      <c r="K162" s="63">
        <f>'3 priedo 1'!S163</f>
        <v>882804.35</v>
      </c>
      <c r="L162" s="63">
        <f>SUM(M162:O162)</f>
        <v>2321751.5</v>
      </c>
      <c r="M162" s="63">
        <v>1438947.15</v>
      </c>
      <c r="N162" s="63">
        <v>0</v>
      </c>
      <c r="O162" s="63">
        <v>882804.35</v>
      </c>
      <c r="P162" s="63">
        <f t="shared" ref="P162:P167" si="36">SUM(Q162:S162)</f>
        <v>954555.62</v>
      </c>
      <c r="Q162" s="63">
        <v>854088.75</v>
      </c>
      <c r="R162" s="63">
        <v>0</v>
      </c>
      <c r="S162" s="63">
        <v>100466.87</v>
      </c>
      <c r="T162" s="64"/>
    </row>
    <row r="163" spans="2:20" s="65" customFormat="1" ht="73.5" customHeight="1" x14ac:dyDescent="0.25">
      <c r="B163" s="69" t="s">
        <v>830</v>
      </c>
      <c r="C163" s="17" t="s">
        <v>831</v>
      </c>
      <c r="D163" s="17" t="s">
        <v>832</v>
      </c>
      <c r="E163" s="17" t="s">
        <v>833</v>
      </c>
      <c r="F163" s="17"/>
      <c r="G163" s="17" t="s">
        <v>399</v>
      </c>
      <c r="H163" s="63">
        <f>'3 priedo 1'!P164</f>
        <v>1503786.76</v>
      </c>
      <c r="I163" s="63">
        <f>'3 priedo 1'!Q164</f>
        <v>1022541.6</v>
      </c>
      <c r="J163" s="63">
        <f>'3 priedo 1'!R164</f>
        <v>0</v>
      </c>
      <c r="K163" s="63">
        <f>'3 priedo 1'!S164</f>
        <v>481245.16</v>
      </c>
      <c r="L163" s="63">
        <f>SUM(M163:O163)</f>
        <v>1503786.76</v>
      </c>
      <c r="M163" s="63">
        <v>1022541.6</v>
      </c>
      <c r="N163" s="63">
        <v>0</v>
      </c>
      <c r="O163" s="63">
        <v>481245.16</v>
      </c>
      <c r="P163" s="63">
        <f t="shared" si="36"/>
        <v>1408902.6</v>
      </c>
      <c r="Q163" s="63">
        <v>958033.26</v>
      </c>
      <c r="R163" s="63">
        <v>0</v>
      </c>
      <c r="S163" s="63">
        <v>450869.34</v>
      </c>
      <c r="T163" s="64"/>
    </row>
    <row r="164" spans="2:20" s="65" customFormat="1" ht="72" customHeight="1" x14ac:dyDescent="0.25">
      <c r="B164" s="69" t="s">
        <v>834</v>
      </c>
      <c r="C164" s="17" t="s">
        <v>835</v>
      </c>
      <c r="D164" s="17" t="s">
        <v>836</v>
      </c>
      <c r="E164" s="17" t="s">
        <v>837</v>
      </c>
      <c r="F164" s="17"/>
      <c r="G164" s="17" t="s">
        <v>399</v>
      </c>
      <c r="H164" s="63">
        <f>'3 priedo 1'!P165</f>
        <v>8181698.1900000004</v>
      </c>
      <c r="I164" s="63">
        <f>'3 priedo 1'!Q165</f>
        <v>4252580.01</v>
      </c>
      <c r="J164" s="63">
        <f>'3 priedo 1'!R165</f>
        <v>0</v>
      </c>
      <c r="K164" s="63">
        <f>'3 priedo 1'!S165</f>
        <v>3929118.18</v>
      </c>
      <c r="L164" s="63">
        <f>SUM(M164:O164)</f>
        <v>8181698.1899999995</v>
      </c>
      <c r="M164" s="63">
        <v>4252580.01</v>
      </c>
      <c r="N164" s="63">
        <v>0</v>
      </c>
      <c r="O164" s="63">
        <v>3929118.18</v>
      </c>
      <c r="P164" s="63">
        <f t="shared" si="36"/>
        <v>6078982.3300000001</v>
      </c>
      <c r="Q164" s="63">
        <v>3150877.38</v>
      </c>
      <c r="R164" s="63">
        <v>0</v>
      </c>
      <c r="S164" s="63">
        <v>2928104.95</v>
      </c>
      <c r="T164" s="64"/>
    </row>
    <row r="165" spans="2:20" s="65" customFormat="1" ht="84.75" customHeight="1" x14ac:dyDescent="0.25">
      <c r="B165" s="69" t="s">
        <v>838</v>
      </c>
      <c r="C165" s="17" t="s">
        <v>839</v>
      </c>
      <c r="D165" s="17" t="s">
        <v>840</v>
      </c>
      <c r="E165" s="17" t="s">
        <v>841</v>
      </c>
      <c r="F165" s="17"/>
      <c r="G165" s="17" t="s">
        <v>399</v>
      </c>
      <c r="H165" s="63">
        <f>'3 priedo 1'!P166</f>
        <v>2925345.96</v>
      </c>
      <c r="I165" s="63">
        <f>'3 priedo 1'!Q166</f>
        <v>1775977.58</v>
      </c>
      <c r="J165" s="63">
        <f>'3 priedo 1'!R166</f>
        <v>0</v>
      </c>
      <c r="K165" s="63">
        <f>'3 priedo 1'!S166</f>
        <v>1149368.3799999999</v>
      </c>
      <c r="L165" s="63">
        <f>SUM(M165:O165)</f>
        <v>2925345.96</v>
      </c>
      <c r="M165" s="63">
        <v>1775977.58</v>
      </c>
      <c r="N165" s="63">
        <v>0</v>
      </c>
      <c r="O165" s="63">
        <v>1149368.3799999999</v>
      </c>
      <c r="P165" s="63">
        <f t="shared" si="36"/>
        <v>1961269.2999999998</v>
      </c>
      <c r="Q165" s="63">
        <v>1143814.44</v>
      </c>
      <c r="R165" s="63">
        <v>0</v>
      </c>
      <c r="S165" s="63">
        <v>817454.86</v>
      </c>
      <c r="T165" s="64"/>
    </row>
    <row r="166" spans="2:20" s="65" customFormat="1" ht="73.5" customHeight="1" x14ac:dyDescent="0.25">
      <c r="B166" s="69" t="s">
        <v>842</v>
      </c>
      <c r="C166" s="17" t="s">
        <v>843</v>
      </c>
      <c r="D166" s="17" t="s">
        <v>844</v>
      </c>
      <c r="E166" s="17" t="s">
        <v>845</v>
      </c>
      <c r="F166" s="17"/>
      <c r="G166" s="17" t="s">
        <v>399</v>
      </c>
      <c r="H166" s="63">
        <f>'3 priedo 1'!P167</f>
        <v>2627212.3199999998</v>
      </c>
      <c r="I166" s="63">
        <f>'3 priedo 1'!Q167</f>
        <v>1400639.2</v>
      </c>
      <c r="J166" s="63">
        <f>'3 priedo 1'!R167</f>
        <v>0</v>
      </c>
      <c r="K166" s="63">
        <f>'3 priedo 1'!S167</f>
        <v>1226573.1200000001</v>
      </c>
      <c r="L166" s="63">
        <v>2627212.3199999998</v>
      </c>
      <c r="M166" s="63">
        <v>1400639.2</v>
      </c>
      <c r="N166" s="63">
        <v>0</v>
      </c>
      <c r="O166" s="63">
        <v>1226573.1200000001</v>
      </c>
      <c r="P166" s="63">
        <f t="shared" si="36"/>
        <v>2392485.9699999997</v>
      </c>
      <c r="Q166" s="63">
        <v>1317138.04</v>
      </c>
      <c r="R166" s="63">
        <v>0</v>
      </c>
      <c r="S166" s="63">
        <v>1075347.93</v>
      </c>
      <c r="T166" s="64"/>
    </row>
    <row r="167" spans="2:20" s="65" customFormat="1" ht="74.25" customHeight="1" x14ac:dyDescent="0.25">
      <c r="B167" s="69" t="s">
        <v>846</v>
      </c>
      <c r="C167" s="17" t="s">
        <v>847</v>
      </c>
      <c r="D167" s="17" t="s">
        <v>848</v>
      </c>
      <c r="E167" s="17" t="s">
        <v>849</v>
      </c>
      <c r="F167" s="17"/>
      <c r="G167" s="17" t="s">
        <v>399</v>
      </c>
      <c r="H167" s="63">
        <f>'3 priedo 1'!P168</f>
        <v>3514074.83</v>
      </c>
      <c r="I167" s="63">
        <f>'3 priedo 1'!Q168</f>
        <v>1975275.21</v>
      </c>
      <c r="J167" s="63">
        <f>'3 priedo 1'!R168</f>
        <v>0</v>
      </c>
      <c r="K167" s="63">
        <f>'3 priedo 1'!S168</f>
        <v>1538799.62</v>
      </c>
      <c r="L167" s="63">
        <v>3514074.83</v>
      </c>
      <c r="M167" s="63">
        <v>1975275.21</v>
      </c>
      <c r="N167" s="63">
        <v>0</v>
      </c>
      <c r="O167" s="63">
        <v>1538799.62</v>
      </c>
      <c r="P167" s="63">
        <f t="shared" si="36"/>
        <v>3279257.08</v>
      </c>
      <c r="Q167" s="63">
        <v>1842167.55</v>
      </c>
      <c r="R167" s="63">
        <v>0</v>
      </c>
      <c r="S167" s="63">
        <v>1437089.53</v>
      </c>
      <c r="T167" s="64"/>
    </row>
    <row r="168" spans="2:20" s="8" customFormat="1" ht="60" x14ac:dyDescent="0.25">
      <c r="B168" s="12" t="s">
        <v>127</v>
      </c>
      <c r="C168" s="13"/>
      <c r="D168" s="14" t="s">
        <v>850</v>
      </c>
      <c r="E168" s="13"/>
      <c r="F168" s="13"/>
      <c r="G168" s="68"/>
      <c r="H168" s="60">
        <f>'3 priedo 1'!P169</f>
        <v>3217904.8699999992</v>
      </c>
      <c r="I168" s="60">
        <f>'3 priedo 1'!Q169</f>
        <v>2735218.59</v>
      </c>
      <c r="J168" s="60">
        <f>'3 priedo 1'!R169</f>
        <v>0</v>
      </c>
      <c r="K168" s="60">
        <f>'3 priedo 1'!S169</f>
        <v>482686.28000000009</v>
      </c>
      <c r="L168" s="60">
        <f t="shared" ref="L168:S168" si="37">SUM(L169:L179)</f>
        <v>3128254.0599999996</v>
      </c>
      <c r="M168" s="60">
        <f t="shared" si="37"/>
        <v>2659015.9099999997</v>
      </c>
      <c r="N168" s="60">
        <f t="shared" si="37"/>
        <v>0</v>
      </c>
      <c r="O168" s="60">
        <f t="shared" si="37"/>
        <v>469238.14999999997</v>
      </c>
      <c r="P168" s="86">
        <f t="shared" si="37"/>
        <v>1938500.2300000004</v>
      </c>
      <c r="Q168" s="60">
        <f t="shared" si="37"/>
        <v>1690565.5199999998</v>
      </c>
      <c r="R168" s="60">
        <f t="shared" si="37"/>
        <v>0</v>
      </c>
      <c r="S168" s="86">
        <f t="shared" si="37"/>
        <v>247934.71</v>
      </c>
      <c r="T168" s="61"/>
    </row>
    <row r="169" spans="2:20" s="65" customFormat="1" ht="75" customHeight="1" x14ac:dyDescent="0.25">
      <c r="B169" s="69" t="s">
        <v>851</v>
      </c>
      <c r="C169" s="17" t="s">
        <v>852</v>
      </c>
      <c r="D169" s="17" t="s">
        <v>853</v>
      </c>
      <c r="E169" s="17" t="s">
        <v>408</v>
      </c>
      <c r="F169" s="17"/>
      <c r="G169" s="17" t="s">
        <v>413</v>
      </c>
      <c r="H169" s="63">
        <f>'3 priedo 1'!P170</f>
        <v>247130.1</v>
      </c>
      <c r="I169" s="63">
        <f>'3 priedo 1'!Q170</f>
        <v>210060.59</v>
      </c>
      <c r="J169" s="63">
        <f>'3 priedo 1'!R170</f>
        <v>0</v>
      </c>
      <c r="K169" s="63">
        <f>'3 priedo 1'!S170</f>
        <v>37069.51</v>
      </c>
      <c r="L169" s="63">
        <v>250000</v>
      </c>
      <c r="M169" s="63">
        <v>212500</v>
      </c>
      <c r="N169" s="63">
        <v>0</v>
      </c>
      <c r="O169" s="63">
        <v>37500</v>
      </c>
      <c r="P169" s="63">
        <f t="shared" ref="P169:P174" si="38">SUM(Q169:S169)</f>
        <v>247130.1</v>
      </c>
      <c r="Q169" s="63">
        <v>210060.59</v>
      </c>
      <c r="R169" s="63">
        <v>0</v>
      </c>
      <c r="S169" s="63">
        <v>37069.51</v>
      </c>
      <c r="T169" s="64"/>
    </row>
    <row r="170" spans="2:20" s="65" customFormat="1" ht="52.5" customHeight="1" x14ac:dyDescent="0.25">
      <c r="B170" s="69" t="s">
        <v>854</v>
      </c>
      <c r="C170" s="17" t="s">
        <v>855</v>
      </c>
      <c r="D170" s="17" t="s">
        <v>856</v>
      </c>
      <c r="E170" s="17" t="s">
        <v>408</v>
      </c>
      <c r="F170" s="17"/>
      <c r="G170" s="17" t="s">
        <v>399</v>
      </c>
      <c r="H170" s="63">
        <f>'3 priedo 1'!P171</f>
        <v>288010</v>
      </c>
      <c r="I170" s="63">
        <f>'3 priedo 1'!Q171</f>
        <v>244808</v>
      </c>
      <c r="J170" s="63">
        <f>'3 priedo 1'!R171</f>
        <v>0</v>
      </c>
      <c r="K170" s="63">
        <f>'3 priedo 1'!S171</f>
        <v>43202</v>
      </c>
      <c r="L170" s="63">
        <v>268544.71999999997</v>
      </c>
      <c r="M170" s="63">
        <v>228263.01</v>
      </c>
      <c r="N170" s="63">
        <v>0</v>
      </c>
      <c r="O170" s="63">
        <v>40281.71</v>
      </c>
      <c r="P170" s="63">
        <f t="shared" si="38"/>
        <v>80432.289999999994</v>
      </c>
      <c r="Q170" s="63">
        <v>78639.149999999994</v>
      </c>
      <c r="R170" s="63">
        <v>0</v>
      </c>
      <c r="S170" s="63">
        <v>1793.14</v>
      </c>
      <c r="T170" s="64"/>
    </row>
    <row r="171" spans="2:20" s="65" customFormat="1" ht="57" customHeight="1" x14ac:dyDescent="0.25">
      <c r="B171" s="69" t="s">
        <v>857</v>
      </c>
      <c r="C171" s="17" t="s">
        <v>858</v>
      </c>
      <c r="D171" s="17" t="s">
        <v>859</v>
      </c>
      <c r="E171" s="17" t="s">
        <v>412</v>
      </c>
      <c r="F171" s="17"/>
      <c r="G171" s="17" t="s">
        <v>413</v>
      </c>
      <c r="H171" s="63">
        <f>'3 priedo 1'!P172</f>
        <v>92150</v>
      </c>
      <c r="I171" s="63">
        <f>'3 priedo 1'!Q172</f>
        <v>78327.5</v>
      </c>
      <c r="J171" s="63">
        <f>'3 priedo 1'!R172</f>
        <v>0</v>
      </c>
      <c r="K171" s="63">
        <f>'3 priedo 1'!S172</f>
        <v>13822.5</v>
      </c>
      <c r="L171" s="63">
        <v>97000</v>
      </c>
      <c r="M171" s="63">
        <v>82450</v>
      </c>
      <c r="N171" s="63">
        <v>0</v>
      </c>
      <c r="O171" s="63">
        <v>14550</v>
      </c>
      <c r="P171" s="63">
        <f t="shared" si="38"/>
        <v>92150</v>
      </c>
      <c r="Q171" s="63">
        <v>78327.5</v>
      </c>
      <c r="R171" s="63">
        <v>0</v>
      </c>
      <c r="S171" s="63">
        <v>13822.5</v>
      </c>
      <c r="T171" s="64"/>
    </row>
    <row r="172" spans="2:20" s="65" customFormat="1" ht="61.5" customHeight="1" x14ac:dyDescent="0.25">
      <c r="B172" s="69" t="s">
        <v>860</v>
      </c>
      <c r="C172" s="17" t="s">
        <v>861</v>
      </c>
      <c r="D172" s="17" t="s">
        <v>862</v>
      </c>
      <c r="E172" s="17" t="s">
        <v>398</v>
      </c>
      <c r="F172" s="17" t="s">
        <v>417</v>
      </c>
      <c r="G172" s="17" t="s">
        <v>399</v>
      </c>
      <c r="H172" s="63">
        <f>'3 priedo 1'!P173</f>
        <v>617668.92000000004</v>
      </c>
      <c r="I172" s="63">
        <f>'3 priedo 1'!Q173</f>
        <v>525018.57999999996</v>
      </c>
      <c r="J172" s="63">
        <f>'3 priedo 1'!R173</f>
        <v>0</v>
      </c>
      <c r="K172" s="63">
        <f>'3 priedo 1'!S173</f>
        <v>92650.34</v>
      </c>
      <c r="L172" s="63">
        <f>SUM(M172:O172)</f>
        <v>617668.91999999993</v>
      </c>
      <c r="M172" s="63">
        <v>525018.57999999996</v>
      </c>
      <c r="N172" s="63">
        <v>0</v>
      </c>
      <c r="O172" s="63">
        <v>92650.34</v>
      </c>
      <c r="P172" s="63">
        <f t="shared" si="38"/>
        <v>51050.239999999998</v>
      </c>
      <c r="Q172" s="63">
        <v>46392.7</v>
      </c>
      <c r="R172" s="63">
        <v>0</v>
      </c>
      <c r="S172" s="63">
        <v>4657.54</v>
      </c>
      <c r="T172" s="64"/>
    </row>
    <row r="173" spans="2:20" s="65" customFormat="1" ht="64.5" customHeight="1" x14ac:dyDescent="0.25">
      <c r="B173" s="69" t="s">
        <v>863</v>
      </c>
      <c r="C173" s="17" t="s">
        <v>864</v>
      </c>
      <c r="D173" s="17" t="s">
        <v>865</v>
      </c>
      <c r="E173" s="17" t="s">
        <v>424</v>
      </c>
      <c r="F173" s="17"/>
      <c r="G173" s="17" t="s">
        <v>399</v>
      </c>
      <c r="H173" s="63">
        <f>'3 priedo 1'!P174</f>
        <v>376334.43</v>
      </c>
      <c r="I173" s="63">
        <f>'3 priedo 1'!Q174</f>
        <v>319884.26</v>
      </c>
      <c r="J173" s="63">
        <f>'3 priedo 1'!R174</f>
        <v>0</v>
      </c>
      <c r="K173" s="63">
        <f>'3 priedo 1'!S174</f>
        <v>56450.17</v>
      </c>
      <c r="L173" s="63">
        <v>376334.43</v>
      </c>
      <c r="M173" s="63">
        <v>319884.26</v>
      </c>
      <c r="N173" s="63">
        <v>0</v>
      </c>
      <c r="O173" s="63">
        <v>56450.17</v>
      </c>
      <c r="P173" s="63">
        <f t="shared" si="38"/>
        <v>334901.19</v>
      </c>
      <c r="Q173" s="63">
        <v>288866.34000000003</v>
      </c>
      <c r="R173" s="63">
        <v>0</v>
      </c>
      <c r="S173" s="63">
        <v>46034.85</v>
      </c>
      <c r="T173" s="64"/>
    </row>
    <row r="174" spans="2:20" s="65" customFormat="1" ht="61.5" customHeight="1" x14ac:dyDescent="0.25">
      <c r="B174" s="69" t="s">
        <v>866</v>
      </c>
      <c r="C174" s="17" t="s">
        <v>867</v>
      </c>
      <c r="D174" s="17" t="s">
        <v>868</v>
      </c>
      <c r="E174" s="17" t="s">
        <v>424</v>
      </c>
      <c r="F174" s="17"/>
      <c r="G174" s="17" t="s">
        <v>399</v>
      </c>
      <c r="H174" s="63">
        <f>'3 priedo 1'!P175</f>
        <v>286145.43</v>
      </c>
      <c r="I174" s="63">
        <f>'3 priedo 1'!Q175</f>
        <v>243223.61</v>
      </c>
      <c r="J174" s="63">
        <f>'3 priedo 1'!R175</f>
        <v>0</v>
      </c>
      <c r="K174" s="63">
        <f>'3 priedo 1'!S175</f>
        <v>42921.82</v>
      </c>
      <c r="L174" s="63">
        <v>224346.62</v>
      </c>
      <c r="M174" s="63">
        <v>190694.63</v>
      </c>
      <c r="N174" s="63">
        <v>0</v>
      </c>
      <c r="O174" s="63">
        <v>33651.99</v>
      </c>
      <c r="P174" s="63">
        <f t="shared" si="38"/>
        <v>70988.31</v>
      </c>
      <c r="Q174" s="63">
        <v>69208.39</v>
      </c>
      <c r="R174" s="63">
        <v>0</v>
      </c>
      <c r="S174" s="63">
        <v>1779.92</v>
      </c>
      <c r="T174" s="64"/>
    </row>
    <row r="175" spans="2:20" s="65" customFormat="1" ht="75.75" customHeight="1" x14ac:dyDescent="0.25">
      <c r="B175" s="69" t="s">
        <v>869</v>
      </c>
      <c r="C175" s="17" t="s">
        <v>870</v>
      </c>
      <c r="D175" s="17" t="s">
        <v>871</v>
      </c>
      <c r="E175" s="17" t="s">
        <v>403</v>
      </c>
      <c r="F175" s="17"/>
      <c r="G175" s="17" t="s">
        <v>399</v>
      </c>
      <c r="H175" s="63">
        <f>'3 priedo 1'!P176</f>
        <v>424251.72</v>
      </c>
      <c r="I175" s="63">
        <f>'3 priedo 1'!Q176</f>
        <v>360613.96</v>
      </c>
      <c r="J175" s="63">
        <f>'3 priedo 1'!R176</f>
        <v>0</v>
      </c>
      <c r="K175" s="63">
        <f>'3 priedo 1'!S176</f>
        <v>63637.760000000002</v>
      </c>
      <c r="L175" s="63">
        <f>SUM(M175:O175)</f>
        <v>421009.82</v>
      </c>
      <c r="M175" s="63">
        <v>357858.34</v>
      </c>
      <c r="N175" s="63">
        <v>0</v>
      </c>
      <c r="O175" s="63">
        <v>63151.48</v>
      </c>
      <c r="P175" s="63">
        <f t="shared" ref="P175:P177" si="39">SUM(Q175:S175)</f>
        <v>408513.35000000003</v>
      </c>
      <c r="Q175" s="63">
        <v>353236.34</v>
      </c>
      <c r="R175" s="63">
        <v>0</v>
      </c>
      <c r="S175" s="63">
        <v>55277.01</v>
      </c>
      <c r="T175" s="64"/>
    </row>
    <row r="176" spans="2:20" s="65" customFormat="1" ht="81" customHeight="1" x14ac:dyDescent="0.25">
      <c r="B176" s="69" t="s">
        <v>872</v>
      </c>
      <c r="C176" s="17" t="s">
        <v>873</v>
      </c>
      <c r="D176" s="17" t="s">
        <v>874</v>
      </c>
      <c r="E176" s="17" t="s">
        <v>403</v>
      </c>
      <c r="F176" s="17"/>
      <c r="G176" s="17" t="s">
        <v>399</v>
      </c>
      <c r="H176" s="63">
        <f>'3 priedo 1'!P177</f>
        <v>78650</v>
      </c>
      <c r="I176" s="63">
        <f>'3 priedo 1'!Q177</f>
        <v>66852.5</v>
      </c>
      <c r="J176" s="63">
        <f>'3 priedo 1'!R177</f>
        <v>0</v>
      </c>
      <c r="K176" s="63">
        <f>'3 priedo 1'!S177</f>
        <v>11797.5</v>
      </c>
      <c r="L176" s="63">
        <v>78650</v>
      </c>
      <c r="M176" s="63">
        <v>66852.5</v>
      </c>
      <c r="N176" s="63">
        <v>0</v>
      </c>
      <c r="O176" s="63">
        <v>11797.5</v>
      </c>
      <c r="P176" s="63">
        <v>75055</v>
      </c>
      <c r="Q176" s="63">
        <v>66796.75</v>
      </c>
      <c r="R176" s="63">
        <v>0</v>
      </c>
      <c r="S176" s="63">
        <v>8258.25</v>
      </c>
      <c r="T176" s="64"/>
    </row>
    <row r="177" spans="2:21" s="65" customFormat="1" ht="73.5" customHeight="1" x14ac:dyDescent="0.25">
      <c r="B177" s="69" t="s">
        <v>875</v>
      </c>
      <c r="C177" s="17" t="s">
        <v>876</v>
      </c>
      <c r="D177" s="17" t="s">
        <v>877</v>
      </c>
      <c r="E177" s="17" t="s">
        <v>431</v>
      </c>
      <c r="F177" s="17"/>
      <c r="G177" s="17" t="s">
        <v>413</v>
      </c>
      <c r="H177" s="63">
        <f>'3 priedo 1'!P178</f>
        <v>187667.26</v>
      </c>
      <c r="I177" s="63">
        <f>'3 priedo 1'!Q178</f>
        <v>159517.17000000001</v>
      </c>
      <c r="J177" s="63">
        <f>'3 priedo 1'!R178</f>
        <v>0</v>
      </c>
      <c r="K177" s="63">
        <f>'3 priedo 1'!S178</f>
        <v>28150.09</v>
      </c>
      <c r="L177" s="63">
        <v>187973.38</v>
      </c>
      <c r="M177" s="63">
        <v>159777.37</v>
      </c>
      <c r="N177" s="63">
        <v>0</v>
      </c>
      <c r="O177" s="63">
        <v>28196.01</v>
      </c>
      <c r="P177" s="63">
        <f t="shared" si="39"/>
        <v>187667.26</v>
      </c>
      <c r="Q177" s="63">
        <v>159517.17000000001</v>
      </c>
      <c r="R177" s="63">
        <v>0</v>
      </c>
      <c r="S177" s="63">
        <v>28150.09</v>
      </c>
      <c r="T177" s="64"/>
    </row>
    <row r="178" spans="2:21" s="65" customFormat="1" ht="72.75" customHeight="1" x14ac:dyDescent="0.25">
      <c r="B178" s="69" t="s">
        <v>878</v>
      </c>
      <c r="C178" s="17" t="s">
        <v>879</v>
      </c>
      <c r="D178" s="17" t="s">
        <v>880</v>
      </c>
      <c r="E178" s="17" t="s">
        <v>431</v>
      </c>
      <c r="F178" s="17"/>
      <c r="G178" s="17" t="s">
        <v>399</v>
      </c>
      <c r="H178" s="63">
        <f>'3 priedo 1'!P179</f>
        <v>372032.8</v>
      </c>
      <c r="I178" s="63">
        <f>'3 priedo 1'!Q179</f>
        <v>316227.86</v>
      </c>
      <c r="J178" s="63">
        <f>'3 priedo 1'!R179</f>
        <v>0</v>
      </c>
      <c r="K178" s="63">
        <f>'3 priedo 1'!S179</f>
        <v>55804.94</v>
      </c>
      <c r="L178" s="63">
        <v>372032.8</v>
      </c>
      <c r="M178" s="63">
        <v>316227.86</v>
      </c>
      <c r="N178" s="63">
        <v>0</v>
      </c>
      <c r="O178" s="63">
        <v>55804.94</v>
      </c>
      <c r="P178" s="63">
        <f>SUM(Q178:S178)</f>
        <v>332146.12</v>
      </c>
      <c r="Q178" s="63">
        <v>282324.18</v>
      </c>
      <c r="R178" s="63">
        <v>0</v>
      </c>
      <c r="S178" s="63">
        <v>49821.94</v>
      </c>
      <c r="T178" s="64"/>
    </row>
    <row r="179" spans="2:21" s="65" customFormat="1" ht="64.5" customHeight="1" x14ac:dyDescent="0.25">
      <c r="B179" s="69" t="s">
        <v>881</v>
      </c>
      <c r="C179" s="17" t="s">
        <v>882</v>
      </c>
      <c r="D179" s="17" t="s">
        <v>883</v>
      </c>
      <c r="E179" s="17" t="s">
        <v>412</v>
      </c>
      <c r="F179" s="17"/>
      <c r="G179" s="17" t="s">
        <v>399</v>
      </c>
      <c r="H179" s="63">
        <f>'3 priedo 1'!P180</f>
        <v>247864.21</v>
      </c>
      <c r="I179" s="63">
        <f>'3 priedo 1'!Q180</f>
        <v>210684.56</v>
      </c>
      <c r="J179" s="63">
        <f>'3 priedo 1'!R180</f>
        <v>0</v>
      </c>
      <c r="K179" s="63">
        <f>'3 priedo 1'!S180</f>
        <v>37179.65</v>
      </c>
      <c r="L179" s="63">
        <f>SUM(M179:O179)</f>
        <v>234693.37</v>
      </c>
      <c r="M179" s="63">
        <v>199489.36</v>
      </c>
      <c r="N179" s="63">
        <v>0</v>
      </c>
      <c r="O179" s="63">
        <v>35204.01</v>
      </c>
      <c r="P179" s="63">
        <f>SUM(Q179:S179)</f>
        <v>58466.37</v>
      </c>
      <c r="Q179" s="63">
        <v>57196.41</v>
      </c>
      <c r="R179" s="63">
        <v>0</v>
      </c>
      <c r="S179" s="63">
        <v>1269.96</v>
      </c>
      <c r="T179" s="64"/>
    </row>
    <row r="180" spans="2:21" s="8" customFormat="1" ht="51.75" customHeight="1" x14ac:dyDescent="0.25">
      <c r="B180" s="12" t="s">
        <v>128</v>
      </c>
      <c r="C180" s="13"/>
      <c r="D180" s="14" t="s">
        <v>884</v>
      </c>
      <c r="E180" s="13"/>
      <c r="F180" s="13"/>
      <c r="G180" s="68"/>
      <c r="H180" s="60">
        <f>'3 priedo 1'!P181</f>
        <v>2146481.31</v>
      </c>
      <c r="I180" s="60">
        <f>'3 priedo 1'!Q181</f>
        <v>1824509.1</v>
      </c>
      <c r="J180" s="60">
        <f>'3 priedo 1'!R181</f>
        <v>0</v>
      </c>
      <c r="K180" s="60">
        <f>'3 priedo 1'!S181</f>
        <v>321972.20999999996</v>
      </c>
      <c r="L180" s="60">
        <f t="shared" ref="L180:S180" si="40">SUM(L181:L183)</f>
        <v>469244.82999999996</v>
      </c>
      <c r="M180" s="60">
        <f t="shared" si="40"/>
        <v>398858.1</v>
      </c>
      <c r="N180" s="60">
        <f t="shared" si="40"/>
        <v>0</v>
      </c>
      <c r="O180" s="60">
        <f t="shared" si="40"/>
        <v>70386.73000000001</v>
      </c>
      <c r="P180" s="60">
        <f t="shared" si="40"/>
        <v>75020</v>
      </c>
      <c r="Q180" s="60">
        <f t="shared" si="40"/>
        <v>63767</v>
      </c>
      <c r="R180" s="60">
        <f t="shared" si="40"/>
        <v>0</v>
      </c>
      <c r="S180" s="60">
        <f t="shared" si="40"/>
        <v>11253</v>
      </c>
      <c r="T180" s="61"/>
    </row>
    <row r="181" spans="2:21" s="65" customFormat="1" ht="67.5" customHeight="1" x14ac:dyDescent="0.25">
      <c r="B181" s="69" t="s">
        <v>885</v>
      </c>
      <c r="C181" s="17" t="s">
        <v>886</v>
      </c>
      <c r="D181" s="17" t="s">
        <v>887</v>
      </c>
      <c r="E181" s="17" t="s">
        <v>398</v>
      </c>
      <c r="F181" s="17" t="s">
        <v>417</v>
      </c>
      <c r="G181" s="17" t="s">
        <v>413</v>
      </c>
      <c r="H181" s="63">
        <f>'3 priedo 1'!P182</f>
        <v>75020</v>
      </c>
      <c r="I181" s="63">
        <f>'3 priedo 1'!Q182</f>
        <v>63767</v>
      </c>
      <c r="J181" s="63">
        <f>'3 priedo 1'!R182</f>
        <v>0</v>
      </c>
      <c r="K181" s="63">
        <f>'3 priedo 1'!S182</f>
        <v>11253</v>
      </c>
      <c r="L181" s="63">
        <f>SUM(M181:O181)</f>
        <v>75020</v>
      </c>
      <c r="M181" s="63">
        <v>63767</v>
      </c>
      <c r="N181" s="63">
        <v>0</v>
      </c>
      <c r="O181" s="63">
        <v>11253</v>
      </c>
      <c r="P181" s="63">
        <f>SUM(Q181:S181)</f>
        <v>75020</v>
      </c>
      <c r="Q181" s="63">
        <v>63767</v>
      </c>
      <c r="R181" s="63">
        <v>0</v>
      </c>
      <c r="S181" s="63">
        <v>11253</v>
      </c>
      <c r="T181" s="64"/>
    </row>
    <row r="182" spans="2:21" s="8" customFormat="1" ht="75" customHeight="1" x14ac:dyDescent="0.25">
      <c r="B182" s="69" t="s">
        <v>888</v>
      </c>
      <c r="C182" s="17" t="s">
        <v>889</v>
      </c>
      <c r="D182" s="17" t="s">
        <v>890</v>
      </c>
      <c r="E182" s="17" t="s">
        <v>398</v>
      </c>
      <c r="F182" s="17" t="s">
        <v>417</v>
      </c>
      <c r="G182" s="17" t="s">
        <v>712</v>
      </c>
      <c r="H182" s="63">
        <f>'3 priedo 1'!P183</f>
        <v>1677236.48</v>
      </c>
      <c r="I182" s="63">
        <f>'3 priedo 1'!Q183</f>
        <v>1425651</v>
      </c>
      <c r="J182" s="63">
        <f>'3 priedo 1'!R183</f>
        <v>0</v>
      </c>
      <c r="K182" s="63">
        <f>'3 priedo 1'!S183</f>
        <v>251585.48</v>
      </c>
      <c r="L182" s="63">
        <f>SUM(M182:O182)</f>
        <v>0</v>
      </c>
      <c r="M182" s="63">
        <v>0</v>
      </c>
      <c r="N182" s="63">
        <v>0</v>
      </c>
      <c r="O182" s="63">
        <v>0</v>
      </c>
      <c r="P182" s="63">
        <f>SUM(Q182:S182)</f>
        <v>0</v>
      </c>
      <c r="Q182" s="63">
        <v>0</v>
      </c>
      <c r="R182" s="63">
        <v>0</v>
      </c>
      <c r="S182" s="63">
        <v>0</v>
      </c>
      <c r="T182" s="64"/>
    </row>
    <row r="183" spans="2:21" s="65" customFormat="1" ht="54" customHeight="1" x14ac:dyDescent="0.25">
      <c r="B183" s="69" t="s">
        <v>891</v>
      </c>
      <c r="C183" s="17" t="s">
        <v>892</v>
      </c>
      <c r="D183" s="17" t="s">
        <v>893</v>
      </c>
      <c r="E183" s="17" t="s">
        <v>398</v>
      </c>
      <c r="F183" s="17"/>
      <c r="G183" s="17" t="s">
        <v>399</v>
      </c>
      <c r="H183" s="63">
        <f>'3 priedo 1'!P184</f>
        <v>394224.83</v>
      </c>
      <c r="I183" s="63">
        <f>'3 priedo 1'!Q184</f>
        <v>335091.09999999998</v>
      </c>
      <c r="J183" s="63">
        <f>'3 priedo 1'!R184</f>
        <v>0</v>
      </c>
      <c r="K183" s="63">
        <f>'3 priedo 1'!S184</f>
        <v>59133.73</v>
      </c>
      <c r="L183" s="63">
        <f>SUM(M183:O183)</f>
        <v>394224.82999999996</v>
      </c>
      <c r="M183" s="63">
        <v>335091.09999999998</v>
      </c>
      <c r="N183" s="63">
        <v>0</v>
      </c>
      <c r="O183" s="63">
        <v>59133.73</v>
      </c>
      <c r="P183" s="63">
        <v>0</v>
      </c>
      <c r="Q183" s="63">
        <v>0</v>
      </c>
      <c r="R183" s="63">
        <v>0</v>
      </c>
      <c r="S183" s="63">
        <v>0</v>
      </c>
      <c r="T183" s="64"/>
    </row>
    <row r="184" spans="2:21" s="8" customFormat="1" ht="50.25" customHeight="1" x14ac:dyDescent="0.25">
      <c r="B184" s="12" t="s">
        <v>129</v>
      </c>
      <c r="C184" s="13"/>
      <c r="D184" s="14" t="s">
        <v>894</v>
      </c>
      <c r="E184" s="13"/>
      <c r="F184" s="13"/>
      <c r="G184" s="68"/>
      <c r="H184" s="60">
        <f>'3 priedo 1'!P185</f>
        <v>2262996</v>
      </c>
      <c r="I184" s="60">
        <f>'3 priedo 1'!Q185</f>
        <v>1922996.6</v>
      </c>
      <c r="J184" s="60">
        <f>'3 priedo 1'!R185</f>
        <v>0</v>
      </c>
      <c r="K184" s="60">
        <f>'3 priedo 1'!S185</f>
        <v>339999.4</v>
      </c>
      <c r="L184" s="60">
        <f t="shared" ref="L184:S184" si="41">SUM(L185:L187)</f>
        <v>2262996</v>
      </c>
      <c r="M184" s="60">
        <f t="shared" si="41"/>
        <v>1922996.6</v>
      </c>
      <c r="N184" s="60">
        <f t="shared" si="41"/>
        <v>0</v>
      </c>
      <c r="O184" s="60">
        <f t="shared" si="41"/>
        <v>339999.4</v>
      </c>
      <c r="P184" s="60">
        <f t="shared" si="41"/>
        <v>2262996</v>
      </c>
      <c r="Q184" s="60">
        <f t="shared" si="41"/>
        <v>1922996.6</v>
      </c>
      <c r="R184" s="60">
        <f t="shared" si="41"/>
        <v>0</v>
      </c>
      <c r="S184" s="60">
        <f t="shared" si="41"/>
        <v>339999.4</v>
      </c>
      <c r="T184" s="61"/>
    </row>
    <row r="185" spans="2:21" ht="96" customHeight="1" x14ac:dyDescent="0.25">
      <c r="B185" s="69" t="s">
        <v>895</v>
      </c>
      <c r="C185" s="17" t="str">
        <f>'3 priedo 1'!C186</f>
        <v>R055518-100000-0136</v>
      </c>
      <c r="D185" s="17" t="str">
        <f>'3 priedo 1'!D186</f>
        <v>2020-02-28 SPT sprendimu Nr. 51/4S-6 projektų sąrašas panaikintas</v>
      </c>
      <c r="E185" s="17" t="s">
        <v>408</v>
      </c>
      <c r="F185" s="17" t="s">
        <v>417</v>
      </c>
      <c r="G185" s="17"/>
      <c r="H185" s="63">
        <f>'3 priedo 1'!P186</f>
        <v>0</v>
      </c>
      <c r="I185" s="63">
        <f>'3 priedo 1'!Q186</f>
        <v>0</v>
      </c>
      <c r="J185" s="63">
        <f>'3 priedo 1'!R186</f>
        <v>0</v>
      </c>
      <c r="K185" s="63">
        <f>'3 priedo 1'!S186</f>
        <v>0</v>
      </c>
      <c r="L185" s="63"/>
      <c r="M185" s="63"/>
      <c r="N185" s="63"/>
      <c r="O185" s="63"/>
      <c r="P185" s="63"/>
      <c r="Q185" s="63"/>
      <c r="R185" s="63"/>
      <c r="S185" s="63"/>
      <c r="T185" s="64" t="s">
        <v>897</v>
      </c>
      <c r="U185" s="8"/>
    </row>
    <row r="186" spans="2:21" ht="61.5" customHeight="1" x14ac:dyDescent="0.25">
      <c r="B186" s="69" t="s">
        <v>898</v>
      </c>
      <c r="C186" s="17" t="str">
        <f>'3 priedo 1'!C187</f>
        <v>R055518-100000-0137</v>
      </c>
      <c r="D186" s="17" t="str">
        <f>'3 priedo 1'!D187</f>
        <v>Projektas RPT 2018-10-26 sprendimu Nr. 51/4S-28 išbrauktas</v>
      </c>
      <c r="E186" s="78"/>
      <c r="F186" s="78"/>
      <c r="G186" s="78"/>
      <c r="H186" s="63">
        <f>'3 priedo 1'!P187</f>
        <v>0</v>
      </c>
      <c r="I186" s="63">
        <f>'3 priedo 1'!Q187</f>
        <v>0</v>
      </c>
      <c r="J186" s="63">
        <f>'3 priedo 1'!R187</f>
        <v>0</v>
      </c>
      <c r="K186" s="63">
        <f>'3 priedo 1'!S187</f>
        <v>0</v>
      </c>
      <c r="L186" s="74"/>
      <c r="M186" s="74"/>
      <c r="N186" s="74"/>
      <c r="O186" s="74"/>
      <c r="P186" s="87"/>
      <c r="Q186" s="74"/>
      <c r="R186" s="74"/>
      <c r="S186" s="87"/>
      <c r="T186" s="64" t="s">
        <v>897</v>
      </c>
    </row>
    <row r="187" spans="2:21" s="65" customFormat="1" ht="71.25" customHeight="1" x14ac:dyDescent="0.25">
      <c r="B187" s="69" t="s">
        <v>901</v>
      </c>
      <c r="C187" s="17" t="str">
        <f>'3 priedo 1'!C188</f>
        <v>R055517-105000-0138</v>
      </c>
      <c r="D187" s="17" t="str">
        <f>'3 priedo 1'!D188</f>
        <v>Miesto viešojo transporto priemonių parko atnaujinimas Panevėžio mieste</v>
      </c>
      <c r="E187" s="17" t="s">
        <v>398</v>
      </c>
      <c r="F187" s="17" t="s">
        <v>417</v>
      </c>
      <c r="G187" s="17" t="s">
        <v>413</v>
      </c>
      <c r="H187" s="63">
        <f>'3 priedo 1'!P188</f>
        <v>2262996</v>
      </c>
      <c r="I187" s="63">
        <f>'3 priedo 1'!Q188</f>
        <v>1922996.6</v>
      </c>
      <c r="J187" s="63">
        <f>'3 priedo 1'!R188</f>
        <v>0</v>
      </c>
      <c r="K187" s="63">
        <f>'3 priedo 1'!S188</f>
        <v>339999.4</v>
      </c>
      <c r="L187" s="63">
        <f>SUM(M187:O187)</f>
        <v>2262996</v>
      </c>
      <c r="M187" s="63">
        <v>1922996.6</v>
      </c>
      <c r="N187" s="63">
        <v>0</v>
      </c>
      <c r="O187" s="63">
        <v>339999.4</v>
      </c>
      <c r="P187" s="88">
        <f>SUM(Q187:S187)</f>
        <v>2262996</v>
      </c>
      <c r="Q187" s="63">
        <v>1922996.6</v>
      </c>
      <c r="R187" s="63">
        <v>0</v>
      </c>
      <c r="S187" s="88">
        <v>339999.4</v>
      </c>
      <c r="T187" s="64"/>
    </row>
    <row r="188" spans="2:21" s="8" customFormat="1" ht="78" customHeight="1" x14ac:dyDescent="0.25">
      <c r="B188" s="12" t="s">
        <v>130</v>
      </c>
      <c r="C188" s="13"/>
      <c r="D188" s="14" t="s">
        <v>904</v>
      </c>
      <c r="E188" s="13"/>
      <c r="F188" s="13"/>
      <c r="G188" s="68"/>
      <c r="H188" s="60">
        <f>'3 priedo 1'!P189</f>
        <v>5344261.25</v>
      </c>
      <c r="I188" s="60">
        <f>'3 priedo 1'!Q189</f>
        <v>4275409</v>
      </c>
      <c r="J188" s="60">
        <f>'3 priedo 1'!R189</f>
        <v>0</v>
      </c>
      <c r="K188" s="60">
        <f>'3 priedo 1'!S189</f>
        <v>0</v>
      </c>
      <c r="L188" s="60">
        <v>0</v>
      </c>
      <c r="M188" s="60">
        <v>0</v>
      </c>
      <c r="N188" s="60">
        <v>0</v>
      </c>
      <c r="O188" s="60">
        <v>0</v>
      </c>
      <c r="P188" s="60">
        <f>SUM(Q188:S188)</f>
        <v>2961239</v>
      </c>
      <c r="Q188" s="60">
        <v>2961239</v>
      </c>
      <c r="R188" s="60">
        <v>0</v>
      </c>
      <c r="S188" s="60">
        <v>0</v>
      </c>
      <c r="T188" s="61"/>
    </row>
    <row r="189" spans="2:21" s="8" customFormat="1" ht="78" customHeight="1" x14ac:dyDescent="0.25">
      <c r="B189" s="17" t="s">
        <v>905</v>
      </c>
      <c r="C189" s="17"/>
      <c r="D189" s="17"/>
      <c r="E189" s="17"/>
      <c r="F189" s="17"/>
      <c r="G189" s="89"/>
      <c r="H189" s="74"/>
      <c r="I189" s="74"/>
      <c r="J189" s="74"/>
      <c r="K189" s="74"/>
      <c r="L189" s="74"/>
      <c r="M189" s="74"/>
      <c r="N189" s="74"/>
      <c r="O189" s="74"/>
      <c r="P189" s="74"/>
      <c r="Q189" s="74"/>
      <c r="R189" s="74"/>
      <c r="S189" s="74"/>
      <c r="T189" s="67"/>
    </row>
    <row r="190" spans="2:21" s="8" customFormat="1" ht="60" x14ac:dyDescent="0.25">
      <c r="B190" s="12" t="s">
        <v>131</v>
      </c>
      <c r="C190" s="13"/>
      <c r="D190" s="14" t="s">
        <v>906</v>
      </c>
      <c r="E190" s="13"/>
      <c r="F190" s="13"/>
      <c r="G190" s="68"/>
      <c r="H190" s="60">
        <f>'3 priedo 1'!P191</f>
        <v>1256887.94</v>
      </c>
      <c r="I190" s="60">
        <f>'3 priedo 1'!Q191</f>
        <v>827757.33000000007</v>
      </c>
      <c r="J190" s="60">
        <f>'3 priedo 1'!R191</f>
        <v>149988.44</v>
      </c>
      <c r="K190" s="60">
        <f>'3 priedo 1'!S191</f>
        <v>279142.17</v>
      </c>
      <c r="L190" s="60">
        <f t="shared" ref="L190:S190" si="42">SUM(L191:L198)</f>
        <v>1058539.4200000002</v>
      </c>
      <c r="M190" s="60">
        <f t="shared" si="42"/>
        <v>658680.55000000005</v>
      </c>
      <c r="N190" s="60">
        <f t="shared" si="42"/>
        <v>150387.06</v>
      </c>
      <c r="O190" s="60">
        <f t="shared" si="42"/>
        <v>249471.81</v>
      </c>
      <c r="P190" s="60">
        <f t="shared" si="42"/>
        <v>1044393.2600000001</v>
      </c>
      <c r="Q190" s="60">
        <f t="shared" si="42"/>
        <v>645783.82000000007</v>
      </c>
      <c r="R190" s="60">
        <f t="shared" si="42"/>
        <v>149988.44</v>
      </c>
      <c r="S190" s="60">
        <f t="shared" si="42"/>
        <v>248621</v>
      </c>
      <c r="T190" s="61"/>
    </row>
    <row r="191" spans="2:21" s="65" customFormat="1" ht="105" customHeight="1" x14ac:dyDescent="0.25">
      <c r="B191" s="69" t="s">
        <v>907</v>
      </c>
      <c r="C191" s="17" t="s">
        <v>908</v>
      </c>
      <c r="D191" s="17" t="s">
        <v>909</v>
      </c>
      <c r="E191" s="17" t="s">
        <v>408</v>
      </c>
      <c r="F191" s="17" t="s">
        <v>417</v>
      </c>
      <c r="G191" s="17" t="s">
        <v>413</v>
      </c>
      <c r="H191" s="63">
        <f>'3 priedo 1'!P192</f>
        <v>155992.79999999999</v>
      </c>
      <c r="I191" s="63">
        <f>'3 priedo 1'!Q192</f>
        <v>71010.720000000001</v>
      </c>
      <c r="J191" s="63">
        <f>'3 priedo 1'!R192</f>
        <v>0</v>
      </c>
      <c r="K191" s="63">
        <f>'3 priedo 1'!S192</f>
        <v>84982.080000000002</v>
      </c>
      <c r="L191" s="63">
        <v>156000</v>
      </c>
      <c r="M191" s="63">
        <v>71014</v>
      </c>
      <c r="N191" s="63">
        <v>0</v>
      </c>
      <c r="O191" s="63">
        <v>84986</v>
      </c>
      <c r="P191" s="63">
        <v>155992.79999999999</v>
      </c>
      <c r="Q191" s="63">
        <v>71010.720000000001</v>
      </c>
      <c r="R191" s="63">
        <v>0</v>
      </c>
      <c r="S191" s="63">
        <v>84982.080000000002</v>
      </c>
      <c r="T191" s="64"/>
    </row>
    <row r="192" spans="2:21" s="65" customFormat="1" ht="74.25" customHeight="1" x14ac:dyDescent="0.25">
      <c r="B192" s="69" t="s">
        <v>910</v>
      </c>
      <c r="C192" s="17" t="s">
        <v>911</v>
      </c>
      <c r="D192" s="17" t="s">
        <v>912</v>
      </c>
      <c r="E192" s="17" t="s">
        <v>412</v>
      </c>
      <c r="F192" s="17" t="s">
        <v>417</v>
      </c>
      <c r="G192" s="17" t="s">
        <v>413</v>
      </c>
      <c r="H192" s="63">
        <f>'3 priedo 1'!P193</f>
        <v>62494.12</v>
      </c>
      <c r="I192" s="63">
        <f>'3 priedo 1'!Q193</f>
        <v>53120</v>
      </c>
      <c r="J192" s="63">
        <f>'3 priedo 1'!R193</f>
        <v>4687.0600000000004</v>
      </c>
      <c r="K192" s="63">
        <f>'3 priedo 1'!S193</f>
        <v>4687.0600000000004</v>
      </c>
      <c r="L192" s="63">
        <v>62494.12</v>
      </c>
      <c r="M192" s="63">
        <v>53120</v>
      </c>
      <c r="N192" s="63">
        <v>4687.0600000000004</v>
      </c>
      <c r="O192" s="63">
        <v>4687.0600000000004</v>
      </c>
      <c r="P192" s="63">
        <v>62494.12</v>
      </c>
      <c r="Q192" s="63">
        <v>53120</v>
      </c>
      <c r="R192" s="63">
        <v>4687.0600000000004</v>
      </c>
      <c r="S192" s="63">
        <v>4687.0600000000004</v>
      </c>
      <c r="T192" s="64"/>
    </row>
    <row r="193" spans="2:22" s="65" customFormat="1" ht="110.25" customHeight="1" x14ac:dyDescent="0.25">
      <c r="B193" s="69" t="s">
        <v>913</v>
      </c>
      <c r="C193" s="17" t="s">
        <v>914</v>
      </c>
      <c r="D193" s="17" t="s">
        <v>915</v>
      </c>
      <c r="E193" s="17" t="s">
        <v>398</v>
      </c>
      <c r="F193" s="17" t="s">
        <v>417</v>
      </c>
      <c r="G193" s="17" t="s">
        <v>413</v>
      </c>
      <c r="H193" s="63">
        <f>'3 priedo 1'!P194</f>
        <v>527554.14</v>
      </c>
      <c r="I193" s="63">
        <f>'3 priedo 1'!Q194</f>
        <v>274290.51</v>
      </c>
      <c r="J193" s="63">
        <f>'3 priedo 1'!R194</f>
        <v>145301.38</v>
      </c>
      <c r="K193" s="63">
        <f>'3 priedo 1'!S194</f>
        <v>107962.25</v>
      </c>
      <c r="L193" s="63">
        <v>529001.43000000005</v>
      </c>
      <c r="M193" s="63">
        <v>275043</v>
      </c>
      <c r="N193" s="63">
        <v>145700</v>
      </c>
      <c r="O193" s="63">
        <v>108258.43</v>
      </c>
      <c r="P193" s="63">
        <v>527554.14</v>
      </c>
      <c r="Q193" s="63">
        <v>274290.51</v>
      </c>
      <c r="R193" s="63">
        <v>145301.38</v>
      </c>
      <c r="S193" s="63">
        <v>107962.25</v>
      </c>
      <c r="T193" s="64"/>
    </row>
    <row r="194" spans="2:22" s="65" customFormat="1" ht="72.75" customHeight="1" x14ac:dyDescent="0.25">
      <c r="B194" s="69" t="s">
        <v>916</v>
      </c>
      <c r="C194" s="17" t="s">
        <v>917</v>
      </c>
      <c r="D194" s="17" t="s">
        <v>918</v>
      </c>
      <c r="E194" s="17" t="s">
        <v>403</v>
      </c>
      <c r="F194" s="17" t="s">
        <v>417</v>
      </c>
      <c r="G194" s="17" t="s">
        <v>413</v>
      </c>
      <c r="H194" s="63">
        <f>'3 priedo 1'!P195</f>
        <v>81897.27</v>
      </c>
      <c r="I194" s="63">
        <f>'3 priedo 1'!Q195</f>
        <v>64728.95</v>
      </c>
      <c r="J194" s="63">
        <f>'3 priedo 1'!R195</f>
        <v>0</v>
      </c>
      <c r="K194" s="63">
        <f>'3 priedo 1'!S195</f>
        <v>17168.32</v>
      </c>
      <c r="L194" s="63">
        <v>81897.27</v>
      </c>
      <c r="M194" s="63">
        <v>64728.95</v>
      </c>
      <c r="N194" s="63">
        <v>0</v>
      </c>
      <c r="O194" s="63">
        <v>17168.32</v>
      </c>
      <c r="P194" s="63">
        <f t="shared" ref="P194:P196" si="43">SUM(Q194:S194)</f>
        <v>81897.26999999999</v>
      </c>
      <c r="Q194" s="63">
        <v>64728.95</v>
      </c>
      <c r="R194" s="63">
        <v>0</v>
      </c>
      <c r="S194" s="63">
        <v>17168.32</v>
      </c>
      <c r="T194" s="64"/>
    </row>
    <row r="195" spans="2:22" s="65" customFormat="1" ht="73.5" customHeight="1" x14ac:dyDescent="0.25">
      <c r="B195" s="69" t="s">
        <v>919</v>
      </c>
      <c r="C195" s="17" t="s">
        <v>920</v>
      </c>
      <c r="D195" s="17" t="s">
        <v>921</v>
      </c>
      <c r="E195" s="17" t="s">
        <v>431</v>
      </c>
      <c r="F195" s="17" t="s">
        <v>417</v>
      </c>
      <c r="G195" s="17" t="s">
        <v>399</v>
      </c>
      <c r="H195" s="63">
        <f>'3 priedo 1'!P196</f>
        <v>125083.75</v>
      </c>
      <c r="I195" s="63">
        <f>'3 priedo 1'!Q196</f>
        <v>106321.18</v>
      </c>
      <c r="J195" s="63">
        <f>'3 priedo 1'!R196</f>
        <v>0</v>
      </c>
      <c r="K195" s="63">
        <f>'3 priedo 1'!S196</f>
        <v>18762.57</v>
      </c>
      <c r="L195" s="63">
        <v>125083.75</v>
      </c>
      <c r="M195" s="63">
        <v>106321.18</v>
      </c>
      <c r="N195" s="63">
        <v>0</v>
      </c>
      <c r="O195" s="63">
        <v>18762.57</v>
      </c>
      <c r="P195" s="63">
        <f t="shared" si="43"/>
        <v>112575.03</v>
      </c>
      <c r="Q195" s="63">
        <v>94335.73</v>
      </c>
      <c r="R195" s="63">
        <v>0</v>
      </c>
      <c r="S195" s="63">
        <v>18239.3</v>
      </c>
      <c r="T195" s="64"/>
    </row>
    <row r="196" spans="2:22" s="65" customFormat="1" ht="71.25" customHeight="1" x14ac:dyDescent="0.25">
      <c r="B196" s="69" t="s">
        <v>922</v>
      </c>
      <c r="C196" s="17" t="s">
        <v>923</v>
      </c>
      <c r="D196" s="17" t="s">
        <v>924</v>
      </c>
      <c r="E196" s="17" t="s">
        <v>424</v>
      </c>
      <c r="F196" s="17"/>
      <c r="G196" s="17" t="s">
        <v>413</v>
      </c>
      <c r="H196" s="63">
        <f>'3 priedo 1'!P197</f>
        <v>103879.9</v>
      </c>
      <c r="I196" s="63">
        <f>'3 priedo 1'!Q197</f>
        <v>88297.91</v>
      </c>
      <c r="J196" s="63">
        <f>'3 priedo 1'!R197</f>
        <v>0</v>
      </c>
      <c r="K196" s="63">
        <f>'3 priedo 1'!S197</f>
        <v>15581.99</v>
      </c>
      <c r="L196" s="63">
        <v>104062.85</v>
      </c>
      <c r="M196" s="63">
        <v>88453.42</v>
      </c>
      <c r="N196" s="63">
        <v>0</v>
      </c>
      <c r="O196" s="63">
        <v>15609.43</v>
      </c>
      <c r="P196" s="63">
        <f t="shared" si="43"/>
        <v>103879.90000000001</v>
      </c>
      <c r="Q196" s="63">
        <v>88297.91</v>
      </c>
      <c r="R196" s="63">
        <v>0</v>
      </c>
      <c r="S196" s="40">
        <v>15581.99</v>
      </c>
      <c r="T196" s="64"/>
    </row>
    <row r="197" spans="2:22" s="8" customFormat="1" ht="71.25" customHeight="1" x14ac:dyDescent="0.25">
      <c r="B197" s="69" t="s">
        <v>925</v>
      </c>
      <c r="C197" s="17" t="s">
        <v>926</v>
      </c>
      <c r="D197" s="17" t="s">
        <v>927</v>
      </c>
      <c r="E197" s="17" t="s">
        <v>398</v>
      </c>
      <c r="F197" s="17"/>
      <c r="G197" s="17" t="s">
        <v>712</v>
      </c>
      <c r="H197" s="63">
        <f>'3 priedo 1'!P198</f>
        <v>179031.96</v>
      </c>
      <c r="I197" s="63">
        <f>'3 priedo 1'!Q198</f>
        <v>152177.16</v>
      </c>
      <c r="J197" s="63">
        <f>'3 priedo 1'!R198</f>
        <v>0</v>
      </c>
      <c r="K197" s="63">
        <f>'3 priedo 1'!S198</f>
        <v>26854.799999999999</v>
      </c>
      <c r="L197" s="63">
        <v>0</v>
      </c>
      <c r="M197" s="63">
        <v>0</v>
      </c>
      <c r="N197" s="63">
        <v>0</v>
      </c>
      <c r="O197" s="63">
        <v>0</v>
      </c>
      <c r="P197" s="63">
        <v>0</v>
      </c>
      <c r="Q197" s="63">
        <v>0</v>
      </c>
      <c r="R197" s="63">
        <v>0</v>
      </c>
      <c r="S197" s="40">
        <v>0</v>
      </c>
      <c r="T197" s="64"/>
    </row>
    <row r="198" spans="2:22" s="8" customFormat="1" ht="71.25" customHeight="1" x14ac:dyDescent="0.25">
      <c r="B198" s="69" t="s">
        <v>928</v>
      </c>
      <c r="C198" s="17" t="s">
        <v>929</v>
      </c>
      <c r="D198" s="17" t="s">
        <v>930</v>
      </c>
      <c r="E198" s="17" t="s">
        <v>408</v>
      </c>
      <c r="F198" s="17"/>
      <c r="G198" s="17" t="s">
        <v>712</v>
      </c>
      <c r="H198" s="63">
        <f>'3 priedo 1'!P199</f>
        <v>20954</v>
      </c>
      <c r="I198" s="63">
        <f>'3 priedo 1'!Q199</f>
        <v>17810.900000000001</v>
      </c>
      <c r="J198" s="63">
        <f>'3 priedo 1'!R199</f>
        <v>0</v>
      </c>
      <c r="K198" s="63">
        <f>'3 priedo 1'!S199</f>
        <v>3143.1</v>
      </c>
      <c r="L198" s="63">
        <v>0</v>
      </c>
      <c r="M198" s="63">
        <v>0</v>
      </c>
      <c r="N198" s="63">
        <v>0</v>
      </c>
      <c r="O198" s="63">
        <v>0</v>
      </c>
      <c r="P198" s="63">
        <v>0</v>
      </c>
      <c r="Q198" s="63">
        <v>0</v>
      </c>
      <c r="R198" s="63">
        <v>0</v>
      </c>
      <c r="S198" s="40">
        <v>0</v>
      </c>
      <c r="T198" s="64"/>
    </row>
    <row r="199" spans="2:22" s="8" customFormat="1" ht="63.75" customHeight="1" x14ac:dyDescent="0.25">
      <c r="B199" s="12" t="s">
        <v>132</v>
      </c>
      <c r="C199" s="13"/>
      <c r="D199" s="14" t="s">
        <v>931</v>
      </c>
      <c r="E199" s="13"/>
      <c r="F199" s="13"/>
      <c r="G199" s="68"/>
      <c r="H199" s="60">
        <f>'3 priedo 1'!P200</f>
        <v>98076.88</v>
      </c>
      <c r="I199" s="60">
        <f>'3 priedo 1'!Q200</f>
        <v>73262.41</v>
      </c>
      <c r="J199" s="60">
        <f>'3 priedo 1'!R200</f>
        <v>0</v>
      </c>
      <c r="K199" s="60">
        <f>'3 priedo 1'!S200</f>
        <v>24814.47</v>
      </c>
      <c r="L199" s="60">
        <f t="shared" ref="L199:S199" si="44">SUM(L200)</f>
        <v>113890.59</v>
      </c>
      <c r="M199" s="60">
        <f t="shared" si="44"/>
        <v>85075.09</v>
      </c>
      <c r="N199" s="60">
        <f t="shared" si="44"/>
        <v>0</v>
      </c>
      <c r="O199" s="60">
        <f t="shared" si="44"/>
        <v>28815.5</v>
      </c>
      <c r="P199" s="60">
        <f t="shared" si="44"/>
        <v>98076.88</v>
      </c>
      <c r="Q199" s="60">
        <f t="shared" si="44"/>
        <v>73262.41</v>
      </c>
      <c r="R199" s="60">
        <f t="shared" si="44"/>
        <v>0</v>
      </c>
      <c r="S199" s="60">
        <f t="shared" si="44"/>
        <v>24814.47</v>
      </c>
      <c r="T199" s="61"/>
      <c r="U199" s="90"/>
      <c r="V199" s="90"/>
    </row>
    <row r="200" spans="2:22" s="65" customFormat="1" ht="68.25" customHeight="1" x14ac:dyDescent="0.25">
      <c r="B200" s="69" t="s">
        <v>932</v>
      </c>
      <c r="C200" s="17" t="s">
        <v>933</v>
      </c>
      <c r="D200" s="17" t="s">
        <v>934</v>
      </c>
      <c r="E200" s="17" t="s">
        <v>398</v>
      </c>
      <c r="F200" s="17" t="s">
        <v>417</v>
      </c>
      <c r="G200" s="17" t="s">
        <v>413</v>
      </c>
      <c r="H200" s="63">
        <f>'3 priedo 1'!P201</f>
        <v>98076.88</v>
      </c>
      <c r="I200" s="63">
        <f>'3 priedo 1'!Q201</f>
        <v>73262.41</v>
      </c>
      <c r="J200" s="63">
        <f>'3 priedo 1'!R201</f>
        <v>0</v>
      </c>
      <c r="K200" s="63">
        <f>'3 priedo 1'!S201</f>
        <v>24814.47</v>
      </c>
      <c r="L200" s="63">
        <f>SUM(M200:O200)</f>
        <v>113890.59</v>
      </c>
      <c r="M200" s="63">
        <v>85075.09</v>
      </c>
      <c r="N200" s="63">
        <v>0</v>
      </c>
      <c r="O200" s="63">
        <v>28815.5</v>
      </c>
      <c r="P200" s="63">
        <v>98076.88</v>
      </c>
      <c r="Q200" s="63">
        <v>73262.41</v>
      </c>
      <c r="R200" s="63">
        <v>0</v>
      </c>
      <c r="S200" s="63">
        <v>24814.47</v>
      </c>
      <c r="T200" s="64"/>
    </row>
    <row r="201" spans="2:22" s="8" customFormat="1" ht="58.5" customHeight="1" x14ac:dyDescent="0.25">
      <c r="B201" s="12" t="s">
        <v>133</v>
      </c>
      <c r="C201" s="13"/>
      <c r="D201" s="14" t="s">
        <v>935</v>
      </c>
      <c r="E201" s="13"/>
      <c r="F201" s="13"/>
      <c r="G201" s="68"/>
      <c r="H201" s="60">
        <f>'3 priedo 1'!P202</f>
        <v>1095106</v>
      </c>
      <c r="I201" s="60">
        <f>'3 priedo 1'!Q202</f>
        <v>930840</v>
      </c>
      <c r="J201" s="60">
        <f>'3 priedo 1'!R202</f>
        <v>0</v>
      </c>
      <c r="K201" s="60">
        <f>'3 priedo 1'!S202</f>
        <v>164266</v>
      </c>
      <c r="L201" s="60">
        <f t="shared" ref="L201:R201" si="45">SUM(L202)</f>
        <v>648557.94999999995</v>
      </c>
      <c r="M201" s="60">
        <f t="shared" si="45"/>
        <v>551274.26</v>
      </c>
      <c r="N201" s="60">
        <f t="shared" si="45"/>
        <v>0</v>
      </c>
      <c r="O201" s="60">
        <f t="shared" si="45"/>
        <v>97283.69</v>
      </c>
      <c r="P201" s="60">
        <f>SUM(Q201:S201)</f>
        <v>522791.41000000003</v>
      </c>
      <c r="Q201" s="60">
        <v>444372.7</v>
      </c>
      <c r="R201" s="60">
        <f t="shared" si="45"/>
        <v>0</v>
      </c>
      <c r="S201" s="60">
        <v>78418.710000000006</v>
      </c>
      <c r="T201" s="61"/>
    </row>
    <row r="202" spans="2:22" s="65" customFormat="1" ht="75" customHeight="1" x14ac:dyDescent="0.25">
      <c r="B202" s="69" t="s">
        <v>936</v>
      </c>
      <c r="C202" s="17" t="s">
        <v>937</v>
      </c>
      <c r="D202" s="17" t="s">
        <v>938</v>
      </c>
      <c r="E202" s="17" t="s">
        <v>398</v>
      </c>
      <c r="F202" s="17" t="s">
        <v>417</v>
      </c>
      <c r="G202" s="17" t="s">
        <v>413</v>
      </c>
      <c r="H202" s="63">
        <f>'3 priedo 1'!P203</f>
        <v>1095106</v>
      </c>
      <c r="I202" s="63">
        <f>'3 priedo 1'!Q203</f>
        <v>930840</v>
      </c>
      <c r="J202" s="63">
        <f>'3 priedo 1'!R203</f>
        <v>0</v>
      </c>
      <c r="K202" s="63">
        <f>'3 priedo 1'!S203</f>
        <v>164266</v>
      </c>
      <c r="L202" s="63">
        <f>SUM(M202:O202)</f>
        <v>648557.94999999995</v>
      </c>
      <c r="M202" s="63">
        <v>551274.26</v>
      </c>
      <c r="N202" s="63">
        <v>0</v>
      </c>
      <c r="O202" s="63">
        <v>97283.69</v>
      </c>
      <c r="P202" s="63">
        <f>SUM(Q202:S202)</f>
        <v>648557.94999999995</v>
      </c>
      <c r="Q202" s="63">
        <v>551274.26</v>
      </c>
      <c r="R202" s="63">
        <v>0</v>
      </c>
      <c r="S202" s="63">
        <v>97283.69</v>
      </c>
      <c r="T202" s="64"/>
    </row>
    <row r="203" spans="2:22" s="8" customFormat="1" ht="15.75" customHeight="1" x14ac:dyDescent="0.25">
      <c r="B203" s="91" t="s">
        <v>939</v>
      </c>
      <c r="C203" s="92"/>
      <c r="D203" s="92"/>
      <c r="E203" s="92"/>
      <c r="F203" s="92"/>
      <c r="G203" s="54"/>
      <c r="H203" s="54"/>
      <c r="I203" s="54"/>
      <c r="J203" s="54"/>
      <c r="K203" s="54"/>
      <c r="L203" s="54"/>
      <c r="M203" s="54"/>
      <c r="N203" s="54"/>
      <c r="O203" s="54"/>
      <c r="P203" s="54"/>
      <c r="Q203" s="54"/>
      <c r="R203" s="54"/>
      <c r="S203" s="54"/>
      <c r="T203" s="54"/>
    </row>
    <row r="204" spans="2:22" s="8" customFormat="1" x14ac:dyDescent="0.25">
      <c r="B204" s="93" t="s">
        <v>940</v>
      </c>
      <c r="G204" s="54"/>
      <c r="H204" s="54"/>
      <c r="I204" s="54"/>
      <c r="J204" s="54"/>
      <c r="K204" s="54"/>
      <c r="L204" s="54"/>
      <c r="M204" s="54"/>
      <c r="N204" s="54"/>
      <c r="O204" s="54"/>
      <c r="P204" s="54"/>
      <c r="Q204" s="54"/>
      <c r="R204" s="54"/>
      <c r="S204" s="54"/>
      <c r="T204" s="54"/>
    </row>
  </sheetData>
  <mergeCells count="22">
    <mergeCell ref="G6:G8"/>
    <mergeCell ref="B6:B8"/>
    <mergeCell ref="C6:C8"/>
    <mergeCell ref="D6:D8"/>
    <mergeCell ref="E6:E8"/>
    <mergeCell ref="F6:F8"/>
    <mergeCell ref="S7:S8"/>
    <mergeCell ref="H6:K6"/>
    <mergeCell ref="L6:O6"/>
    <mergeCell ref="P6:S6"/>
    <mergeCell ref="T6:T8"/>
    <mergeCell ref="H7:H8"/>
    <mergeCell ref="I7:I8"/>
    <mergeCell ref="J7:J8"/>
    <mergeCell ref="K7:K8"/>
    <mergeCell ref="L7:L8"/>
    <mergeCell ref="M7:M8"/>
    <mergeCell ref="N7:N8"/>
    <mergeCell ref="O7:O8"/>
    <mergeCell ref="P7:P8"/>
    <mergeCell ref="Q7:Q8"/>
    <mergeCell ref="R7:R8"/>
  </mergeCells>
  <pageMargins left="0.7" right="0.7" top="0.75" bottom="0.75" header="0.3" footer="0.3"/>
  <pageSetup paperSize="9" scale="3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98"/>
  <sheetViews>
    <sheetView zoomScale="85" zoomScaleNormal="85" workbookViewId="0">
      <pane xSplit="4" ySplit="4" topLeftCell="E13" activePane="bottomRight" state="frozen"/>
      <selection pane="topRight" activeCell="E1" sqref="E1"/>
      <selection pane="bottomLeft" activeCell="A5" sqref="A5"/>
      <selection pane="bottomRight" activeCell="I124" sqref="I124"/>
    </sheetView>
  </sheetViews>
  <sheetFormatPr defaultRowHeight="15" x14ac:dyDescent="0.25"/>
  <sheetData>
    <row r="1" spans="1:40" ht="15.75" x14ac:dyDescent="0.25">
      <c r="A1" s="24" t="s">
        <v>379</v>
      </c>
      <c r="B1" s="94"/>
      <c r="C1" s="94"/>
      <c r="D1" s="94"/>
      <c r="E1" s="95"/>
      <c r="F1" s="95"/>
      <c r="G1" s="95"/>
      <c r="H1" s="95"/>
      <c r="I1" s="95"/>
      <c r="J1" s="95"/>
      <c r="K1" s="95"/>
      <c r="L1" s="95"/>
      <c r="M1" s="95"/>
      <c r="N1" s="95"/>
      <c r="O1" s="95"/>
      <c r="P1" s="95"/>
      <c r="Q1" s="95"/>
      <c r="R1" s="95"/>
      <c r="S1" s="95"/>
      <c r="T1" s="95"/>
      <c r="U1" s="95"/>
      <c r="V1" s="95"/>
      <c r="W1" s="95"/>
      <c r="X1" s="95"/>
      <c r="Y1" s="95"/>
      <c r="Z1" s="95"/>
      <c r="AA1" s="96"/>
      <c r="AB1" s="95"/>
      <c r="AC1" s="96"/>
      <c r="AD1" s="96"/>
      <c r="AE1" s="95"/>
      <c r="AF1" s="95"/>
      <c r="AG1" s="95"/>
      <c r="AH1" s="95"/>
      <c r="AI1" s="96"/>
      <c r="AJ1" s="95"/>
      <c r="AK1" s="95"/>
      <c r="AL1" s="95"/>
      <c r="AM1" s="95"/>
      <c r="AN1" s="95"/>
    </row>
    <row r="2" spans="1:40" ht="15.75" x14ac:dyDescent="0.25">
      <c r="A2" s="24" t="s">
        <v>941</v>
      </c>
      <c r="B2" s="56"/>
      <c r="C2" s="94"/>
      <c r="D2" s="94"/>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row>
    <row r="3" spans="1:40" ht="15.75" thickBot="1" x14ac:dyDescent="0.3">
      <c r="A3" s="551" t="s">
        <v>381</v>
      </c>
      <c r="B3" s="551" t="s">
        <v>942</v>
      </c>
      <c r="C3" s="551" t="s">
        <v>383</v>
      </c>
      <c r="D3" s="551" t="s">
        <v>385</v>
      </c>
      <c r="E3" s="551" t="s">
        <v>943</v>
      </c>
      <c r="F3" s="523" t="s">
        <v>944</v>
      </c>
      <c r="G3" s="555"/>
      <c r="H3" s="555"/>
      <c r="I3" s="555"/>
      <c r="J3" s="555"/>
      <c r="K3" s="555"/>
      <c r="L3" s="555"/>
      <c r="M3" s="555"/>
      <c r="N3" s="555"/>
      <c r="O3" s="555"/>
      <c r="P3" s="555"/>
      <c r="Q3" s="555"/>
      <c r="R3" s="555"/>
      <c r="S3" s="555"/>
      <c r="T3" s="555"/>
      <c r="U3" s="555"/>
      <c r="V3" s="555"/>
      <c r="W3" s="555"/>
      <c r="X3" s="555"/>
      <c r="Y3" s="555"/>
      <c r="Z3" s="555"/>
      <c r="AA3" s="555"/>
      <c r="AB3" s="555"/>
      <c r="AC3" s="555"/>
      <c r="AD3" s="555"/>
      <c r="AE3" s="555"/>
      <c r="AF3" s="555"/>
      <c r="AG3" s="555"/>
      <c r="AH3" s="555"/>
      <c r="AI3" s="556"/>
      <c r="AJ3" s="97"/>
      <c r="AK3" s="97"/>
      <c r="AL3" s="97"/>
      <c r="AM3" s="97"/>
      <c r="AN3" s="97"/>
    </row>
    <row r="4" spans="1:40" ht="72" x14ac:dyDescent="0.25">
      <c r="A4" s="552"/>
      <c r="B4" s="557"/>
      <c r="C4" s="557"/>
      <c r="D4" s="557"/>
      <c r="E4" s="558"/>
      <c r="F4" s="98" t="s">
        <v>945</v>
      </c>
      <c r="G4" s="99" t="s">
        <v>946</v>
      </c>
      <c r="H4" s="100" t="s">
        <v>947</v>
      </c>
      <c r="I4" s="100" t="s">
        <v>948</v>
      </c>
      <c r="J4" s="101" t="s">
        <v>949</v>
      </c>
      <c r="K4" s="98" t="s">
        <v>950</v>
      </c>
      <c r="L4" s="99" t="s">
        <v>951</v>
      </c>
      <c r="M4" s="100" t="s">
        <v>952</v>
      </c>
      <c r="N4" s="100" t="s">
        <v>953</v>
      </c>
      <c r="O4" s="101" t="s">
        <v>954</v>
      </c>
      <c r="P4" s="98" t="s">
        <v>955</v>
      </c>
      <c r="Q4" s="99" t="s">
        <v>956</v>
      </c>
      <c r="R4" s="100" t="s">
        <v>957</v>
      </c>
      <c r="S4" s="100" t="s">
        <v>958</v>
      </c>
      <c r="T4" s="101" t="s">
        <v>959</v>
      </c>
      <c r="U4" s="98" t="s">
        <v>960</v>
      </c>
      <c r="V4" s="99" t="s">
        <v>961</v>
      </c>
      <c r="W4" s="100" t="s">
        <v>962</v>
      </c>
      <c r="X4" s="100" t="s">
        <v>963</v>
      </c>
      <c r="Y4" s="101" t="s">
        <v>964</v>
      </c>
      <c r="Z4" s="98" t="s">
        <v>965</v>
      </c>
      <c r="AA4" s="99" t="s">
        <v>966</v>
      </c>
      <c r="AB4" s="100" t="s">
        <v>967</v>
      </c>
      <c r="AC4" s="100" t="s">
        <v>968</v>
      </c>
      <c r="AD4" s="101" t="s">
        <v>969</v>
      </c>
      <c r="AE4" s="98" t="s">
        <v>970</v>
      </c>
      <c r="AF4" s="99" t="s">
        <v>971</v>
      </c>
      <c r="AG4" s="100" t="s">
        <v>972</v>
      </c>
      <c r="AH4" s="100" t="s">
        <v>973</v>
      </c>
      <c r="AI4" s="101" t="s">
        <v>974</v>
      </c>
      <c r="AJ4" s="97"/>
      <c r="AK4" s="97"/>
      <c r="AL4" s="97"/>
      <c r="AM4" s="97"/>
      <c r="AN4" s="97"/>
    </row>
    <row r="5" spans="1:40" ht="60" x14ac:dyDescent="0.25">
      <c r="A5" s="12" t="str">
        <f>'4 priedo 1'!B9</f>
        <v xml:space="preserve">1. </v>
      </c>
      <c r="B5" s="12"/>
      <c r="C5" s="481" t="str">
        <f>'4 priedo 1'!D9</f>
        <v>Prioritetas: Kokybiškos viešosios paslaugos</v>
      </c>
      <c r="D5" s="482"/>
      <c r="E5" s="57"/>
      <c r="F5" s="102"/>
      <c r="G5" s="57"/>
      <c r="H5" s="103"/>
      <c r="I5" s="103"/>
      <c r="J5" s="104"/>
      <c r="K5" s="102"/>
      <c r="L5" s="57"/>
      <c r="M5" s="103"/>
      <c r="N5" s="103"/>
      <c r="O5" s="104"/>
      <c r="P5" s="102"/>
      <c r="Q5" s="105"/>
      <c r="R5" s="103"/>
      <c r="S5" s="106"/>
      <c r="T5" s="107"/>
      <c r="U5" s="108"/>
      <c r="V5" s="105"/>
      <c r="W5" s="103"/>
      <c r="X5" s="106"/>
      <c r="Y5" s="107"/>
      <c r="Z5" s="108"/>
      <c r="AA5" s="57"/>
      <c r="AB5" s="103"/>
      <c r="AC5" s="103"/>
      <c r="AD5" s="104"/>
      <c r="AE5" s="108"/>
      <c r="AF5" s="105"/>
      <c r="AG5" s="103"/>
      <c r="AH5" s="106"/>
      <c r="AI5" s="107"/>
      <c r="AJ5" s="109"/>
      <c r="AK5" s="109"/>
      <c r="AL5" s="109"/>
      <c r="AM5" s="109"/>
      <c r="AN5" s="109"/>
    </row>
    <row r="6" spans="1:40" ht="108" x14ac:dyDescent="0.25">
      <c r="A6" s="12" t="str">
        <f>'4 priedo 1'!B10</f>
        <v>1.1.</v>
      </c>
      <c r="B6" s="12"/>
      <c r="C6" s="481" t="str">
        <f>'4 priedo 1'!D10</f>
        <v>Tikslas: Padidinti viešųjų ir administracinių paslaugų kokybę ir prieinamumą</v>
      </c>
      <c r="D6" s="482"/>
      <c r="E6" s="57"/>
      <c r="F6" s="102"/>
      <c r="G6" s="57"/>
      <c r="H6" s="103"/>
      <c r="I6" s="103"/>
      <c r="J6" s="104"/>
      <c r="K6" s="102"/>
      <c r="L6" s="57"/>
      <c r="M6" s="103"/>
      <c r="N6" s="103"/>
      <c r="O6" s="104"/>
      <c r="P6" s="102"/>
      <c r="Q6" s="105"/>
      <c r="R6" s="103"/>
      <c r="S6" s="106"/>
      <c r="T6" s="107"/>
      <c r="U6" s="108"/>
      <c r="V6" s="105"/>
      <c r="W6" s="103"/>
      <c r="X6" s="106"/>
      <c r="Y6" s="107"/>
      <c r="Z6" s="108"/>
      <c r="AA6" s="57"/>
      <c r="AB6" s="103"/>
      <c r="AC6" s="103"/>
      <c r="AD6" s="104"/>
      <c r="AE6" s="108"/>
      <c r="AF6" s="105"/>
      <c r="AG6" s="103"/>
      <c r="AH6" s="106"/>
      <c r="AI6" s="107"/>
      <c r="AJ6" s="109"/>
      <c r="AK6" s="109"/>
      <c r="AL6" s="109"/>
      <c r="AM6" s="109"/>
      <c r="AN6" s="109"/>
    </row>
    <row r="7" spans="1:40" ht="84" x14ac:dyDescent="0.25">
      <c r="A7" s="12" t="str">
        <f>'4 priedo 1'!B11</f>
        <v>1.1.1.</v>
      </c>
      <c r="B7" s="12"/>
      <c r="C7" s="481" t="str">
        <f>'4 priedo 1'!D11</f>
        <v>Uždavinys: Padidinti savivaldybių išteklių valdymo efektyvumą</v>
      </c>
      <c r="D7" s="482"/>
      <c r="E7" s="57"/>
      <c r="F7" s="102"/>
      <c r="G7" s="57"/>
      <c r="H7" s="103"/>
      <c r="I7" s="103"/>
      <c r="J7" s="104"/>
      <c r="K7" s="102"/>
      <c r="L7" s="57"/>
      <c r="M7" s="103"/>
      <c r="N7" s="103"/>
      <c r="O7" s="104"/>
      <c r="P7" s="102"/>
      <c r="Q7" s="105"/>
      <c r="R7" s="103"/>
      <c r="S7" s="106"/>
      <c r="T7" s="107"/>
      <c r="U7" s="108"/>
      <c r="V7" s="105"/>
      <c r="W7" s="103"/>
      <c r="X7" s="106"/>
      <c r="Y7" s="107"/>
      <c r="Z7" s="108"/>
      <c r="AA7" s="57"/>
      <c r="AB7" s="103"/>
      <c r="AC7" s="103"/>
      <c r="AD7" s="104"/>
      <c r="AE7" s="108"/>
      <c r="AF7" s="105"/>
      <c r="AG7" s="103"/>
      <c r="AH7" s="106"/>
      <c r="AI7" s="107"/>
      <c r="AJ7" s="109"/>
      <c r="AK7" s="109"/>
      <c r="AL7" s="109"/>
      <c r="AM7" s="109"/>
      <c r="AN7" s="109"/>
    </row>
    <row r="8" spans="1:40" ht="108" x14ac:dyDescent="0.25">
      <c r="A8" s="12" t="str">
        <f>'4 priedo 1'!B12</f>
        <v>1.1.1.1.</v>
      </c>
      <c r="B8" s="12"/>
      <c r="C8" s="481" t="str">
        <f>'4 priedo 1'!D12</f>
        <v>Priemonė: Paslaugų ir asmenų aptarnavimo kokybės gerinimas savivaldybėse</v>
      </c>
      <c r="D8" s="482"/>
      <c r="E8" s="57"/>
      <c r="F8" s="102"/>
      <c r="G8" s="57"/>
      <c r="H8" s="103"/>
      <c r="I8" s="103"/>
      <c r="J8" s="104"/>
      <c r="K8" s="102"/>
      <c r="L8" s="57"/>
      <c r="M8" s="103"/>
      <c r="N8" s="103"/>
      <c r="O8" s="104"/>
      <c r="P8" s="102"/>
      <c r="Q8" s="105"/>
      <c r="R8" s="103"/>
      <c r="S8" s="106"/>
      <c r="T8" s="107"/>
      <c r="U8" s="108"/>
      <c r="V8" s="105"/>
      <c r="W8" s="103"/>
      <c r="X8" s="106"/>
      <c r="Y8" s="107"/>
      <c r="Z8" s="108"/>
      <c r="AA8" s="57"/>
      <c r="AB8" s="103"/>
      <c r="AC8" s="103"/>
      <c r="AD8" s="104"/>
      <c r="AE8" s="108"/>
      <c r="AF8" s="105"/>
      <c r="AG8" s="103"/>
      <c r="AH8" s="106"/>
      <c r="AI8" s="107"/>
      <c r="AJ8" s="109"/>
      <c r="AK8" s="109"/>
      <c r="AL8" s="109"/>
      <c r="AM8" s="109"/>
      <c r="AN8" s="109"/>
    </row>
    <row r="9" spans="1:40" ht="288" x14ac:dyDescent="0.25">
      <c r="A9" s="17" t="str">
        <f>'4 priedo 1'!B13</f>
        <v>1.1.1.1.1.</v>
      </c>
      <c r="B9" s="17" t="str">
        <f>'4 priedo 1'!C13</f>
        <v>R059920-490000-0001</v>
      </c>
      <c r="C9" s="17" t="str">
        <f>'4 priedo 1'!D13</f>
        <v>Viešųjų paslaugų ir asmenų aptarnavimo kokybės gerinimas Panevėžio miesto ir Panevėžio rajono savivaldybėse</v>
      </c>
      <c r="D9" s="17" t="str">
        <f>'4 priedo 1'!E13</f>
        <v>Panevėžio miesto savivaldybės administracija</v>
      </c>
      <c r="E9" s="110" t="s">
        <v>975</v>
      </c>
      <c r="F9" s="111" t="s">
        <v>48</v>
      </c>
      <c r="G9" s="26" t="s">
        <v>976</v>
      </c>
      <c r="H9" s="26">
        <v>3</v>
      </c>
      <c r="I9" s="112">
        <v>4</v>
      </c>
      <c r="J9" s="113">
        <v>0</v>
      </c>
      <c r="K9" s="114" t="s">
        <v>50</v>
      </c>
      <c r="L9" s="112" t="s">
        <v>977</v>
      </c>
      <c r="M9" s="26">
        <v>100</v>
      </c>
      <c r="N9" s="26">
        <v>120</v>
      </c>
      <c r="O9" s="113">
        <v>100</v>
      </c>
      <c r="P9" s="114" t="s">
        <v>52</v>
      </c>
      <c r="Q9" s="112" t="s">
        <v>978</v>
      </c>
      <c r="R9" s="26">
        <v>2</v>
      </c>
      <c r="S9" s="112">
        <v>2</v>
      </c>
      <c r="T9" s="113">
        <v>0</v>
      </c>
      <c r="U9" s="114" t="s">
        <v>53</v>
      </c>
      <c r="V9" s="26" t="s">
        <v>979</v>
      </c>
      <c r="W9" s="115">
        <v>2</v>
      </c>
      <c r="X9" s="112">
        <v>2</v>
      </c>
      <c r="Y9" s="113">
        <v>0</v>
      </c>
      <c r="Z9" s="114" t="s">
        <v>54</v>
      </c>
      <c r="AA9" s="26" t="s">
        <v>980</v>
      </c>
      <c r="AB9" s="115">
        <v>0.38</v>
      </c>
      <c r="AC9" s="112">
        <v>0.38</v>
      </c>
      <c r="AD9" s="113">
        <v>0.19</v>
      </c>
      <c r="AE9" s="116" t="s">
        <v>981</v>
      </c>
      <c r="AF9" s="117" t="s">
        <v>981</v>
      </c>
      <c r="AG9" s="118" t="s">
        <v>981</v>
      </c>
      <c r="AH9" s="119"/>
      <c r="AI9" s="120"/>
      <c r="AJ9" s="97"/>
      <c r="AK9" s="97"/>
      <c r="AL9" s="97"/>
      <c r="AM9" s="97"/>
      <c r="AN9" s="97"/>
    </row>
    <row r="10" spans="1:40" ht="288" x14ac:dyDescent="0.25">
      <c r="A10" s="17" t="str">
        <f>'4 priedo 1'!B14</f>
        <v>1.1.1.1.2.</v>
      </c>
      <c r="B10" s="17" t="str">
        <f>'4 priedo 1'!C14</f>
        <v>R059920-490000-0002</v>
      </c>
      <c r="C10" s="17" t="str">
        <f>'4 priedo 1'!D14</f>
        <v>Paslaugų ir asmenų aptarnavimo kokybės gerinimas Pasvalio rajono savivaldybėje</v>
      </c>
      <c r="D10" s="17" t="str">
        <f>'4 priedo 1'!E14</f>
        <v>Pasvalio rajono savivaldybės administracija</v>
      </c>
      <c r="E10" s="110" t="s">
        <v>982</v>
      </c>
      <c r="F10" s="111" t="s">
        <v>48</v>
      </c>
      <c r="G10" s="26" t="s">
        <v>976</v>
      </c>
      <c r="H10" s="26">
        <v>2</v>
      </c>
      <c r="I10" s="112">
        <v>2</v>
      </c>
      <c r="J10" s="113">
        <v>2</v>
      </c>
      <c r="K10" s="114" t="s">
        <v>50</v>
      </c>
      <c r="L10" s="112" t="s">
        <v>977</v>
      </c>
      <c r="M10" s="26">
        <v>125</v>
      </c>
      <c r="N10" s="26">
        <v>125</v>
      </c>
      <c r="O10" s="113">
        <v>119</v>
      </c>
      <c r="P10" s="114" t="s">
        <v>53</v>
      </c>
      <c r="Q10" s="112" t="s">
        <v>979</v>
      </c>
      <c r="R10" s="26">
        <v>2</v>
      </c>
      <c r="S10" s="112">
        <v>2</v>
      </c>
      <c r="T10" s="113">
        <v>0</v>
      </c>
      <c r="U10" s="114" t="s">
        <v>54</v>
      </c>
      <c r="V10" s="26" t="s">
        <v>980</v>
      </c>
      <c r="W10" s="115">
        <v>0.17</v>
      </c>
      <c r="X10" s="112">
        <v>0.17</v>
      </c>
      <c r="Y10" s="113">
        <v>0.18</v>
      </c>
      <c r="Z10" s="114"/>
      <c r="AA10" s="112"/>
      <c r="AB10" s="26"/>
      <c r="AC10" s="112"/>
      <c r="AD10" s="113"/>
      <c r="AE10" s="116" t="s">
        <v>981</v>
      </c>
      <c r="AF10" s="117" t="s">
        <v>981</v>
      </c>
      <c r="AG10" s="118" t="s">
        <v>981</v>
      </c>
      <c r="AH10" s="119"/>
      <c r="AI10" s="120"/>
      <c r="AJ10" s="97"/>
      <c r="AK10" s="97"/>
      <c r="AL10" s="97"/>
      <c r="AM10" s="97"/>
      <c r="AN10" s="97"/>
    </row>
    <row r="11" spans="1:40" ht="192" x14ac:dyDescent="0.25">
      <c r="A11" s="12" t="str">
        <f>'4 priedo 1'!B15</f>
        <v>1.1.2.</v>
      </c>
      <c r="B11" s="12"/>
      <c r="C11" s="12" t="str">
        <f>'4 priedo 1'!D15</f>
        <v>Uždavinys: Pagerinti švietimo (ikimokyklinio, priešmokyklinio, bendrojo ugdymo, neformaliojo ugdymo) paslaugų kokybę ir prieinamumą</v>
      </c>
      <c r="D11" s="57"/>
      <c r="E11" s="57"/>
      <c r="F11" s="102" t="s">
        <v>981</v>
      </c>
      <c r="G11" s="57" t="s">
        <v>981</v>
      </c>
      <c r="H11" s="57" t="s">
        <v>981</v>
      </c>
      <c r="I11" s="103"/>
      <c r="J11" s="104"/>
      <c r="K11" s="121" t="s">
        <v>981</v>
      </c>
      <c r="L11" s="103" t="s">
        <v>981</v>
      </c>
      <c r="M11" s="57" t="s">
        <v>981</v>
      </c>
      <c r="N11" s="103"/>
      <c r="O11" s="104"/>
      <c r="P11" s="121" t="s">
        <v>981</v>
      </c>
      <c r="Q11" s="103" t="s">
        <v>981</v>
      </c>
      <c r="R11" s="57" t="s">
        <v>981</v>
      </c>
      <c r="S11" s="106"/>
      <c r="T11" s="107"/>
      <c r="U11" s="121" t="s">
        <v>981</v>
      </c>
      <c r="V11" s="57" t="s">
        <v>981</v>
      </c>
      <c r="W11" s="122" t="s">
        <v>981</v>
      </c>
      <c r="X11" s="106"/>
      <c r="Y11" s="107"/>
      <c r="Z11" s="121" t="s">
        <v>981</v>
      </c>
      <c r="AA11" s="57" t="s">
        <v>981</v>
      </c>
      <c r="AB11" s="122" t="s">
        <v>981</v>
      </c>
      <c r="AC11" s="103"/>
      <c r="AD11" s="104"/>
      <c r="AE11" s="123" t="s">
        <v>981</v>
      </c>
      <c r="AF11" s="105" t="s">
        <v>981</v>
      </c>
      <c r="AG11" s="124" t="s">
        <v>981</v>
      </c>
      <c r="AH11" s="106"/>
      <c r="AI11" s="107"/>
      <c r="AJ11" s="109"/>
      <c r="AK11" s="109"/>
      <c r="AL11" s="109"/>
      <c r="AM11" s="109"/>
      <c r="AN11" s="109"/>
    </row>
    <row r="12" spans="1:40" ht="108" x14ac:dyDescent="0.25">
      <c r="A12" s="12" t="str">
        <f>'4 priedo 1'!B16</f>
        <v>1.1.2.1.</v>
      </c>
      <c r="B12" s="12"/>
      <c r="C12" s="12" t="str">
        <f>'4 priedo 1'!D16</f>
        <v>Priemonė: Ikimokyklinio ir priešmokyklinio ugdymo prieinamumo didinimas</v>
      </c>
      <c r="D12" s="57"/>
      <c r="E12" s="57"/>
      <c r="F12" s="102" t="s">
        <v>981</v>
      </c>
      <c r="G12" s="57" t="s">
        <v>981</v>
      </c>
      <c r="H12" s="57" t="s">
        <v>981</v>
      </c>
      <c r="I12" s="103"/>
      <c r="J12" s="104"/>
      <c r="K12" s="121" t="s">
        <v>981</v>
      </c>
      <c r="L12" s="103" t="s">
        <v>981</v>
      </c>
      <c r="M12" s="57" t="s">
        <v>981</v>
      </c>
      <c r="N12" s="103"/>
      <c r="O12" s="104"/>
      <c r="P12" s="121" t="s">
        <v>981</v>
      </c>
      <c r="Q12" s="103" t="s">
        <v>981</v>
      </c>
      <c r="R12" s="57" t="s">
        <v>981</v>
      </c>
      <c r="S12" s="106"/>
      <c r="T12" s="107"/>
      <c r="U12" s="121" t="s">
        <v>981</v>
      </c>
      <c r="V12" s="57" t="s">
        <v>981</v>
      </c>
      <c r="W12" s="122" t="s">
        <v>981</v>
      </c>
      <c r="X12" s="106"/>
      <c r="Y12" s="107"/>
      <c r="Z12" s="121" t="s">
        <v>981</v>
      </c>
      <c r="AA12" s="57" t="s">
        <v>981</v>
      </c>
      <c r="AB12" s="122" t="s">
        <v>981</v>
      </c>
      <c r="AC12" s="103"/>
      <c r="AD12" s="104"/>
      <c r="AE12" s="123" t="s">
        <v>981</v>
      </c>
      <c r="AF12" s="105" t="s">
        <v>981</v>
      </c>
      <c r="AG12" s="124" t="s">
        <v>981</v>
      </c>
      <c r="AH12" s="106"/>
      <c r="AI12" s="107"/>
      <c r="AJ12" s="109"/>
      <c r="AK12" s="109"/>
      <c r="AL12" s="109"/>
      <c r="AM12" s="109"/>
      <c r="AN12" s="109"/>
    </row>
    <row r="13" spans="1:40" ht="168" x14ac:dyDescent="0.25">
      <c r="A13" s="17" t="str">
        <f>'4 priedo 1'!B17</f>
        <v>1.1.2.1.1</v>
      </c>
      <c r="B13" s="17" t="str">
        <f>'4 priedo 1'!C17</f>
        <v>R057705-230000-0003</v>
      </c>
      <c r="C13" s="17" t="str">
        <f>'4 priedo 1'!D17</f>
        <v xml:space="preserve">Biržų lopšelio-darželio „Ąžuoliukas" ikimokyklinio ir priešmokyklinio ugdymo infrastruktūros modernizavimas </v>
      </c>
      <c r="D13" s="17" t="str">
        <f>'4 priedo 1'!E17</f>
        <v>Biržų rajono savivaldybės administracija</v>
      </c>
      <c r="E13" s="110" t="s">
        <v>983</v>
      </c>
      <c r="F13" s="111" t="s">
        <v>60</v>
      </c>
      <c r="G13" s="26" t="s">
        <v>984</v>
      </c>
      <c r="H13" s="26">
        <v>1</v>
      </c>
      <c r="I13" s="125">
        <v>1</v>
      </c>
      <c r="J13" s="126">
        <v>0</v>
      </c>
      <c r="K13" s="114" t="s">
        <v>61</v>
      </c>
      <c r="L13" s="112" t="s">
        <v>985</v>
      </c>
      <c r="M13" s="26">
        <v>3</v>
      </c>
      <c r="N13" s="125">
        <v>3</v>
      </c>
      <c r="O13" s="126">
        <v>3</v>
      </c>
      <c r="P13" s="114" t="s">
        <v>62</v>
      </c>
      <c r="Q13" s="112" t="s">
        <v>986</v>
      </c>
      <c r="R13" s="26">
        <v>128</v>
      </c>
      <c r="S13" s="125">
        <v>128</v>
      </c>
      <c r="T13" s="126">
        <v>0</v>
      </c>
      <c r="U13" s="114" t="s">
        <v>63</v>
      </c>
      <c r="V13" s="26" t="s">
        <v>987</v>
      </c>
      <c r="W13" s="115">
        <v>3</v>
      </c>
      <c r="X13" s="125">
        <v>2</v>
      </c>
      <c r="Y13" s="126">
        <v>2</v>
      </c>
      <c r="Z13" s="127" t="s">
        <v>988</v>
      </c>
      <c r="AA13" s="17" t="s">
        <v>989</v>
      </c>
      <c r="AB13" s="128">
        <v>0</v>
      </c>
      <c r="AC13" s="129">
        <v>53</v>
      </c>
      <c r="AD13" s="130">
        <v>0</v>
      </c>
      <c r="AE13" s="131" t="s">
        <v>981</v>
      </c>
      <c r="AF13" s="38" t="s">
        <v>981</v>
      </c>
      <c r="AG13" s="118" t="s">
        <v>981</v>
      </c>
      <c r="AH13" s="132"/>
      <c r="AI13" s="133"/>
      <c r="AJ13" s="97"/>
      <c r="AK13" s="97"/>
      <c r="AL13" s="97"/>
      <c r="AM13" s="97"/>
      <c r="AN13" s="97"/>
    </row>
    <row r="14" spans="1:40" ht="156" x14ac:dyDescent="0.25">
      <c r="A14" s="17" t="str">
        <f>'4 priedo 1'!B18</f>
        <v>1.1.2.1.2</v>
      </c>
      <c r="B14" s="17" t="str">
        <f>'4 priedo 1'!C18</f>
        <v>R057705-235000-0004</v>
      </c>
      <c r="C14" s="17" t="str">
        <f>'4 priedo 1'!D18</f>
        <v>Kupiškio vaikų lopšelyje-darželyje „Obelėlė“ edukacinių erdvių modernizavimas</v>
      </c>
      <c r="D14" s="17" t="str">
        <f>'4 priedo 1'!E18</f>
        <v>Kupiškio rajono savivaldybės administracija</v>
      </c>
      <c r="E14" s="110" t="s">
        <v>990</v>
      </c>
      <c r="F14" s="111" t="s">
        <v>60</v>
      </c>
      <c r="G14" s="26" t="s">
        <v>991</v>
      </c>
      <c r="H14" s="26">
        <v>1</v>
      </c>
      <c r="I14" s="125">
        <v>1</v>
      </c>
      <c r="J14" s="126">
        <v>1</v>
      </c>
      <c r="K14" s="114" t="s">
        <v>61</v>
      </c>
      <c r="L14" s="112" t="s">
        <v>992</v>
      </c>
      <c r="M14" s="26">
        <v>16</v>
      </c>
      <c r="N14" s="125">
        <v>16</v>
      </c>
      <c r="O14" s="126">
        <v>16</v>
      </c>
      <c r="P14" s="114" t="s">
        <v>62</v>
      </c>
      <c r="Q14" s="112" t="s">
        <v>986</v>
      </c>
      <c r="R14" s="26">
        <v>131</v>
      </c>
      <c r="S14" s="125">
        <v>131</v>
      </c>
      <c r="T14" s="126">
        <v>131</v>
      </c>
      <c r="U14" s="114" t="s">
        <v>63</v>
      </c>
      <c r="V14" s="26" t="s">
        <v>987</v>
      </c>
      <c r="W14" s="115">
        <v>2</v>
      </c>
      <c r="X14" s="125">
        <v>2</v>
      </c>
      <c r="Y14" s="126">
        <v>2</v>
      </c>
      <c r="Z14" s="127" t="s">
        <v>988</v>
      </c>
      <c r="AA14" s="17" t="s">
        <v>989</v>
      </c>
      <c r="AB14" s="128">
        <v>0</v>
      </c>
      <c r="AC14" s="129">
        <v>15</v>
      </c>
      <c r="AD14" s="134">
        <v>15</v>
      </c>
      <c r="AE14" s="135"/>
      <c r="AF14" s="136" t="s">
        <v>981</v>
      </c>
      <c r="AG14" s="137" t="s">
        <v>981</v>
      </c>
      <c r="AH14" s="138"/>
      <c r="AI14" s="139"/>
      <c r="AJ14" s="97"/>
      <c r="AK14" s="97"/>
      <c r="AL14" s="97"/>
      <c r="AM14" s="97"/>
      <c r="AN14" s="97"/>
    </row>
    <row r="15" spans="1:40" ht="156" x14ac:dyDescent="0.25">
      <c r="A15" s="17" t="str">
        <f>'4 priedo 1'!B19</f>
        <v>1.1.2.1.3</v>
      </c>
      <c r="B15" s="17" t="str">
        <f>'4 priedo 1'!C19</f>
        <v>R057705-235000-0005</v>
      </c>
      <c r="C15" s="17" t="str">
        <f>'4 priedo 1'!D19</f>
        <v>Lopšelio-darželio „Rugelis“ vidaus patalpų ir ugdymo aplinkos modernizavimas</v>
      </c>
      <c r="D15" s="17" t="str">
        <f>'4 priedo 1'!E19</f>
        <v>Panevėžio miesto savivaldybės administracija</v>
      </c>
      <c r="E15" s="110" t="s">
        <v>993</v>
      </c>
      <c r="F15" s="111" t="s">
        <v>60</v>
      </c>
      <c r="G15" s="26" t="s">
        <v>1426</v>
      </c>
      <c r="H15" s="26">
        <v>1</v>
      </c>
      <c r="I15" s="112">
        <v>1</v>
      </c>
      <c r="J15" s="113">
        <v>0</v>
      </c>
      <c r="K15" s="114" t="s">
        <v>994</v>
      </c>
      <c r="L15" s="112" t="s">
        <v>985</v>
      </c>
      <c r="M15" s="26">
        <v>35</v>
      </c>
      <c r="N15" s="112">
        <v>35</v>
      </c>
      <c r="O15" s="113">
        <v>0</v>
      </c>
      <c r="P15" s="114" t="s">
        <v>62</v>
      </c>
      <c r="Q15" s="112" t="s">
        <v>986</v>
      </c>
      <c r="R15" s="26">
        <v>176</v>
      </c>
      <c r="S15" s="112">
        <v>176</v>
      </c>
      <c r="T15" s="113">
        <v>0</v>
      </c>
      <c r="U15" s="114" t="s">
        <v>981</v>
      </c>
      <c r="V15" s="26" t="s">
        <v>981</v>
      </c>
      <c r="W15" s="115" t="s">
        <v>981</v>
      </c>
      <c r="X15" s="112"/>
      <c r="Y15" s="120"/>
      <c r="Z15" s="114" t="s">
        <v>981</v>
      </c>
      <c r="AA15" s="26" t="s">
        <v>981</v>
      </c>
      <c r="AB15" s="115" t="s">
        <v>981</v>
      </c>
      <c r="AC15" s="112"/>
      <c r="AD15" s="120"/>
      <c r="AE15" s="116" t="s">
        <v>981</v>
      </c>
      <c r="AF15" s="117" t="s">
        <v>981</v>
      </c>
      <c r="AG15" s="118" t="s">
        <v>981</v>
      </c>
      <c r="AH15" s="119"/>
      <c r="AI15" s="120"/>
      <c r="AJ15" s="97"/>
      <c r="AK15" s="97"/>
      <c r="AL15" s="97"/>
      <c r="AM15" s="97"/>
      <c r="AN15" s="97"/>
    </row>
    <row r="16" spans="1:40" ht="165.75" customHeight="1" x14ac:dyDescent="0.25">
      <c r="A16" s="17" t="str">
        <f>'4 priedo 1'!B20</f>
        <v>1.1.2.1.4</v>
      </c>
      <c r="B16" s="17" t="str">
        <f>'4 priedo 1'!C20</f>
        <v>R057705-235000-0006</v>
      </c>
      <c r="C16" s="17" t="str">
        <f>'4 priedo 1'!D20</f>
        <v>Regos centro „Linelis“ pastato vidaus patalpų ir ugdymo aplinkos modernizavimas</v>
      </c>
      <c r="D16" s="17" t="str">
        <f>'4 priedo 1'!E20</f>
        <v>Panevėžio miesto savivaldybės administracija</v>
      </c>
      <c r="E16" s="110" t="s">
        <v>995</v>
      </c>
      <c r="F16" s="111" t="s">
        <v>60</v>
      </c>
      <c r="G16" s="26" t="s">
        <v>991</v>
      </c>
      <c r="H16" s="26">
        <v>1</v>
      </c>
      <c r="I16" s="125">
        <v>1</v>
      </c>
      <c r="J16" s="126">
        <v>0</v>
      </c>
      <c r="K16" s="114" t="s">
        <v>61</v>
      </c>
      <c r="L16" s="112" t="s">
        <v>985</v>
      </c>
      <c r="M16" s="26">
        <v>80</v>
      </c>
      <c r="N16" s="125">
        <v>80</v>
      </c>
      <c r="O16" s="126">
        <v>0</v>
      </c>
      <c r="P16" s="114" t="s">
        <v>62</v>
      </c>
      <c r="Q16" s="112" t="s">
        <v>986</v>
      </c>
      <c r="R16" s="26">
        <v>150</v>
      </c>
      <c r="S16" s="125">
        <v>150</v>
      </c>
      <c r="T16" s="126">
        <v>0</v>
      </c>
      <c r="U16" s="114" t="s">
        <v>981</v>
      </c>
      <c r="V16" s="26" t="s">
        <v>981</v>
      </c>
      <c r="W16" s="115" t="s">
        <v>981</v>
      </c>
      <c r="X16" s="125"/>
      <c r="Y16" s="133"/>
      <c r="Z16" s="114" t="s">
        <v>981</v>
      </c>
      <c r="AA16" s="26" t="s">
        <v>981</v>
      </c>
      <c r="AB16" s="115" t="s">
        <v>981</v>
      </c>
      <c r="AC16" s="125"/>
      <c r="AD16" s="133"/>
      <c r="AE16" s="116" t="s">
        <v>981</v>
      </c>
      <c r="AF16" s="117" t="s">
        <v>981</v>
      </c>
      <c r="AG16" s="118" t="s">
        <v>981</v>
      </c>
      <c r="AH16" s="132"/>
      <c r="AI16" s="133"/>
      <c r="AJ16" s="97"/>
      <c r="AK16" s="97"/>
      <c r="AL16" s="97"/>
      <c r="AM16" s="97"/>
      <c r="AN16" s="97"/>
    </row>
    <row r="17" spans="1:40" ht="156" x14ac:dyDescent="0.25">
      <c r="A17" s="17" t="str">
        <f>'4 priedo 1'!B21</f>
        <v>1.1.2.1.5</v>
      </c>
      <c r="B17" s="17" t="str">
        <f>'4 priedo 1'!C21</f>
        <v>R057705-235000-0007</v>
      </c>
      <c r="C17" s="17" t="str">
        <f>'4 priedo 1'!D21</f>
        <v>Ikimokyklinio ir priešmokyklinio ugdymo prieinamumo didinimas Panevėžio rajono savivaldybėje</v>
      </c>
      <c r="D17" s="17" t="str">
        <f>'4 priedo 1'!E21</f>
        <v>Panevėžio rajono savivaldybės administracija</v>
      </c>
      <c r="E17" s="110" t="s">
        <v>996</v>
      </c>
      <c r="F17" s="111" t="s">
        <v>60</v>
      </c>
      <c r="G17" s="26" t="s">
        <v>997</v>
      </c>
      <c r="H17" s="26">
        <v>1</v>
      </c>
      <c r="I17" s="125">
        <v>1</v>
      </c>
      <c r="J17" s="126">
        <v>0</v>
      </c>
      <c r="K17" s="114" t="s">
        <v>61</v>
      </c>
      <c r="L17" s="112" t="s">
        <v>985</v>
      </c>
      <c r="M17" s="26">
        <v>10</v>
      </c>
      <c r="N17" s="125">
        <v>10</v>
      </c>
      <c r="O17" s="126">
        <v>0</v>
      </c>
      <c r="P17" s="114" t="s">
        <v>62</v>
      </c>
      <c r="Q17" s="112" t="s">
        <v>986</v>
      </c>
      <c r="R17" s="26">
        <v>61</v>
      </c>
      <c r="S17" s="125">
        <v>61</v>
      </c>
      <c r="T17" s="126">
        <v>0</v>
      </c>
      <c r="U17" s="114" t="s">
        <v>981</v>
      </c>
      <c r="V17" s="26" t="s">
        <v>981</v>
      </c>
      <c r="W17" s="115" t="s">
        <v>981</v>
      </c>
      <c r="X17" s="125"/>
      <c r="Y17" s="133"/>
      <c r="Z17" s="114" t="s">
        <v>981</v>
      </c>
      <c r="AA17" s="26" t="s">
        <v>981</v>
      </c>
      <c r="AB17" s="115" t="s">
        <v>981</v>
      </c>
      <c r="AC17" s="125"/>
      <c r="AD17" s="133"/>
      <c r="AE17" s="116" t="s">
        <v>981</v>
      </c>
      <c r="AF17" s="117" t="s">
        <v>981</v>
      </c>
      <c r="AG17" s="118" t="s">
        <v>981</v>
      </c>
      <c r="AH17" s="132"/>
      <c r="AI17" s="133"/>
      <c r="AJ17" s="97"/>
      <c r="AK17" s="97"/>
      <c r="AL17" s="97"/>
      <c r="AM17" s="97"/>
      <c r="AN17" s="97"/>
    </row>
    <row r="18" spans="1:40" ht="156" x14ac:dyDescent="0.25">
      <c r="A18" s="17" t="str">
        <f>'4 priedo 1'!B22</f>
        <v>1.1.2.1.6</v>
      </c>
      <c r="B18" s="17" t="str">
        <f>'4 priedo 1'!C22</f>
        <v>R057705-235000-0008</v>
      </c>
      <c r="C18" s="17" t="str">
        <f>'4 priedo 1'!D22</f>
        <v>Pasvalio lopšelio-darželio "Žilvitis" modernizavimas</v>
      </c>
      <c r="D18" s="17" t="str">
        <f>'4 priedo 1'!E22</f>
        <v>Pasvalio rajono savivaldybės administracija</v>
      </c>
      <c r="E18" s="110" t="s">
        <v>998</v>
      </c>
      <c r="F18" s="111" t="s">
        <v>60</v>
      </c>
      <c r="G18" s="26" t="s">
        <v>991</v>
      </c>
      <c r="H18" s="26">
        <v>1</v>
      </c>
      <c r="I18" s="125">
        <v>1</v>
      </c>
      <c r="J18" s="126">
        <v>1</v>
      </c>
      <c r="K18" s="114" t="s">
        <v>61</v>
      </c>
      <c r="L18" s="112" t="s">
        <v>999</v>
      </c>
      <c r="M18" s="26">
        <v>5</v>
      </c>
      <c r="N18" s="125">
        <v>5</v>
      </c>
      <c r="O18" s="126">
        <v>0</v>
      </c>
      <c r="P18" s="114" t="s">
        <v>62</v>
      </c>
      <c r="Q18" s="112" t="s">
        <v>986</v>
      </c>
      <c r="R18" s="26">
        <v>138</v>
      </c>
      <c r="S18" s="125">
        <v>138</v>
      </c>
      <c r="T18" s="126">
        <v>0</v>
      </c>
      <c r="U18" s="114" t="s">
        <v>1000</v>
      </c>
      <c r="V18" s="26" t="s">
        <v>987</v>
      </c>
      <c r="W18" s="115">
        <v>2</v>
      </c>
      <c r="X18" s="125">
        <v>2</v>
      </c>
      <c r="Y18" s="126">
        <v>2</v>
      </c>
      <c r="Z18" s="114" t="s">
        <v>988</v>
      </c>
      <c r="AA18" s="26" t="s">
        <v>989</v>
      </c>
      <c r="AB18" s="115">
        <v>0</v>
      </c>
      <c r="AC18" s="125">
        <v>16</v>
      </c>
      <c r="AD18" s="140">
        <v>24</v>
      </c>
      <c r="AE18" s="116" t="s">
        <v>981</v>
      </c>
      <c r="AF18" s="117" t="s">
        <v>981</v>
      </c>
      <c r="AG18" s="118" t="s">
        <v>981</v>
      </c>
      <c r="AH18" s="132"/>
      <c r="AI18" s="133"/>
      <c r="AJ18" s="97"/>
      <c r="AK18" s="97"/>
      <c r="AL18" s="97"/>
      <c r="AM18" s="97"/>
      <c r="AN18" s="97"/>
    </row>
    <row r="19" spans="1:40" ht="156" x14ac:dyDescent="0.25">
      <c r="A19" s="17" t="str">
        <f>'4 priedo 1'!B23</f>
        <v>1.1.2.1.7</v>
      </c>
      <c r="B19" s="17" t="str">
        <f>'4 priedo 1'!C23</f>
        <v>R057705-235000-0009</v>
      </c>
      <c r="C19" s="17" t="str">
        <f>'4 priedo 1'!D23</f>
        <v xml:space="preserve">Rokiškio l/d „Pumpurėlis“ pastato vidaus patalpų  ir ugdymo aplinkos modernizavimas </v>
      </c>
      <c r="D19" s="17" t="str">
        <f>'4 priedo 1'!E23</f>
        <v>Rokiškio rajono savivaldybės administracija</v>
      </c>
      <c r="E19" s="110" t="s">
        <v>1001</v>
      </c>
      <c r="F19" s="111" t="s">
        <v>60</v>
      </c>
      <c r="G19" s="26" t="s">
        <v>991</v>
      </c>
      <c r="H19" s="26">
        <v>1</v>
      </c>
      <c r="I19" s="125">
        <v>1</v>
      </c>
      <c r="J19" s="126">
        <v>0</v>
      </c>
      <c r="K19" s="114" t="s">
        <v>61</v>
      </c>
      <c r="L19" s="112" t="s">
        <v>985</v>
      </c>
      <c r="M19" s="26">
        <v>5</v>
      </c>
      <c r="N19" s="125">
        <v>5</v>
      </c>
      <c r="O19" s="126">
        <v>5</v>
      </c>
      <c r="P19" s="114" t="s">
        <v>62</v>
      </c>
      <c r="Q19" s="112" t="s">
        <v>986</v>
      </c>
      <c r="R19" s="26">
        <v>180</v>
      </c>
      <c r="S19" s="125">
        <v>180</v>
      </c>
      <c r="T19" s="126">
        <v>0</v>
      </c>
      <c r="U19" s="114" t="s">
        <v>1002</v>
      </c>
      <c r="V19" s="26" t="s">
        <v>987</v>
      </c>
      <c r="W19" s="115">
        <v>4</v>
      </c>
      <c r="X19" s="125">
        <v>4</v>
      </c>
      <c r="Y19" s="126">
        <v>3</v>
      </c>
      <c r="Z19" s="114" t="s">
        <v>988</v>
      </c>
      <c r="AA19" s="26" t="s">
        <v>989</v>
      </c>
      <c r="AB19" s="115">
        <v>0</v>
      </c>
      <c r="AC19" s="125">
        <v>52</v>
      </c>
      <c r="AD19" s="126">
        <v>32</v>
      </c>
      <c r="AE19" s="116" t="s">
        <v>981</v>
      </c>
      <c r="AF19" s="117" t="s">
        <v>981</v>
      </c>
      <c r="AG19" s="118" t="s">
        <v>981</v>
      </c>
      <c r="AH19" s="132"/>
      <c r="AI19" s="133"/>
      <c r="AJ19" s="97"/>
      <c r="AK19" s="97"/>
      <c r="AL19" s="97"/>
      <c r="AM19" s="97"/>
      <c r="AN19" s="97"/>
    </row>
    <row r="20" spans="1:40" ht="108" x14ac:dyDescent="0.25">
      <c r="A20" s="12" t="str">
        <f>'4 priedo 1'!B24</f>
        <v>1.1.2.2.</v>
      </c>
      <c r="B20" s="12"/>
      <c r="C20" s="481" t="str">
        <f>'4 priedo 1'!D24</f>
        <v>Priemonė: Bendrojo ugdymo įstaigų tinklo veiklos efektyvumo didinimas</v>
      </c>
      <c r="D20" s="57"/>
      <c r="E20" s="57"/>
      <c r="F20" s="102" t="s">
        <v>981</v>
      </c>
      <c r="G20" s="57" t="s">
        <v>981</v>
      </c>
      <c r="H20" s="57" t="s">
        <v>981</v>
      </c>
      <c r="I20" s="103"/>
      <c r="J20" s="104"/>
      <c r="K20" s="121" t="s">
        <v>981</v>
      </c>
      <c r="L20" s="103" t="s">
        <v>981</v>
      </c>
      <c r="M20" s="57" t="s">
        <v>981</v>
      </c>
      <c r="N20" s="103"/>
      <c r="O20" s="104"/>
      <c r="P20" s="121" t="s">
        <v>981</v>
      </c>
      <c r="Q20" s="103" t="s">
        <v>981</v>
      </c>
      <c r="R20" s="57" t="s">
        <v>981</v>
      </c>
      <c r="S20" s="106"/>
      <c r="T20" s="107"/>
      <c r="U20" s="121" t="s">
        <v>981</v>
      </c>
      <c r="V20" s="57" t="s">
        <v>981</v>
      </c>
      <c r="W20" s="122" t="s">
        <v>981</v>
      </c>
      <c r="X20" s="106"/>
      <c r="Y20" s="107"/>
      <c r="Z20" s="121" t="s">
        <v>981</v>
      </c>
      <c r="AA20" s="57" t="s">
        <v>981</v>
      </c>
      <c r="AB20" s="122" t="s">
        <v>981</v>
      </c>
      <c r="AC20" s="103"/>
      <c r="AD20" s="104"/>
      <c r="AE20" s="123" t="s">
        <v>981</v>
      </c>
      <c r="AF20" s="105" t="s">
        <v>981</v>
      </c>
      <c r="AG20" s="124" t="s">
        <v>981</v>
      </c>
      <c r="AH20" s="106"/>
      <c r="AI20" s="107"/>
      <c r="AJ20" s="109"/>
      <c r="AK20" s="109"/>
      <c r="AL20" s="109"/>
      <c r="AM20" s="109"/>
      <c r="AN20" s="109"/>
    </row>
    <row r="21" spans="1:40" ht="108" x14ac:dyDescent="0.25">
      <c r="A21" s="17" t="str">
        <f>'4 priedo 1'!B25</f>
        <v>1.1.2.2.1</v>
      </c>
      <c r="B21" s="17" t="str">
        <f>'4 priedo 1'!C25</f>
        <v>R057724-220000-0010</v>
      </c>
      <c r="C21" s="17" t="str">
        <f>'4 priedo 1'!D25</f>
        <v>Mokyklų tinklo efektyvumo didinimas Biržų rajono savivaldybėje</v>
      </c>
      <c r="D21" s="17" t="str">
        <f>'4 priedo 1'!E25</f>
        <v>Biržų rajono savivaldybės administracija</v>
      </c>
      <c r="E21" s="110" t="s">
        <v>1003</v>
      </c>
      <c r="F21" s="111" t="s">
        <v>66</v>
      </c>
      <c r="G21" s="26" t="s">
        <v>1004</v>
      </c>
      <c r="H21" s="26">
        <v>1</v>
      </c>
      <c r="I21" s="125">
        <v>1</v>
      </c>
      <c r="J21" s="126">
        <v>1</v>
      </c>
      <c r="K21" s="114" t="s">
        <v>62</v>
      </c>
      <c r="L21" s="112" t="s">
        <v>986</v>
      </c>
      <c r="M21" s="26">
        <v>540</v>
      </c>
      <c r="N21" s="125">
        <v>540</v>
      </c>
      <c r="O21" s="126">
        <v>552</v>
      </c>
      <c r="P21" s="114" t="s">
        <v>981</v>
      </c>
      <c r="Q21" s="112" t="s">
        <v>981</v>
      </c>
      <c r="R21" s="26" t="s">
        <v>981</v>
      </c>
      <c r="S21" s="132"/>
      <c r="T21" s="133"/>
      <c r="U21" s="114" t="s">
        <v>981</v>
      </c>
      <c r="V21" s="26" t="s">
        <v>981</v>
      </c>
      <c r="W21" s="115" t="s">
        <v>981</v>
      </c>
      <c r="X21" s="125"/>
      <c r="Y21" s="133"/>
      <c r="Z21" s="114" t="s">
        <v>981</v>
      </c>
      <c r="AA21" s="26" t="s">
        <v>981</v>
      </c>
      <c r="AB21" s="115" t="s">
        <v>981</v>
      </c>
      <c r="AC21" s="125"/>
      <c r="AD21" s="133"/>
      <c r="AE21" s="116" t="s">
        <v>981</v>
      </c>
      <c r="AF21" s="117" t="s">
        <v>981</v>
      </c>
      <c r="AG21" s="118" t="s">
        <v>981</v>
      </c>
      <c r="AH21" s="132"/>
      <c r="AI21" s="133"/>
      <c r="AJ21" s="97"/>
      <c r="AK21" s="97"/>
      <c r="AL21" s="97"/>
      <c r="AM21" s="97"/>
      <c r="AN21" s="97"/>
    </row>
    <row r="22" spans="1:40" ht="144" x14ac:dyDescent="0.25">
      <c r="A22" s="17" t="str">
        <f>'4 priedo 1'!B26</f>
        <v>1.1.2.2.2</v>
      </c>
      <c r="B22" s="17" t="str">
        <f>'4 priedo 1'!C26</f>
        <v>R057724-225000-0011</v>
      </c>
      <c r="C22" s="17" t="str">
        <f>'4 priedo 1'!D26</f>
        <v>Modernių ir saugių mokymosi erdvių pradiniam ugdymui sukūrimas Kupiškio P.Matulionio progimnazijoje</v>
      </c>
      <c r="D22" s="17" t="str">
        <f>'4 priedo 1'!E26</f>
        <v>Kupiškio rajono savivaldybės administracija</v>
      </c>
      <c r="E22" s="110" t="s">
        <v>1005</v>
      </c>
      <c r="F22" s="111" t="s">
        <v>66</v>
      </c>
      <c r="G22" s="26" t="s">
        <v>1004</v>
      </c>
      <c r="H22" s="26">
        <v>1</v>
      </c>
      <c r="I22" s="125">
        <v>1</v>
      </c>
      <c r="J22" s="126">
        <v>1</v>
      </c>
      <c r="K22" s="114" t="s">
        <v>1006</v>
      </c>
      <c r="L22" s="112" t="s">
        <v>986</v>
      </c>
      <c r="M22" s="26">
        <v>513</v>
      </c>
      <c r="N22" s="125">
        <v>513</v>
      </c>
      <c r="O22" s="126">
        <v>513</v>
      </c>
      <c r="P22" s="114" t="s">
        <v>981</v>
      </c>
      <c r="Q22" s="112" t="s">
        <v>981</v>
      </c>
      <c r="R22" s="26" t="s">
        <v>981</v>
      </c>
      <c r="S22" s="132"/>
      <c r="T22" s="133"/>
      <c r="U22" s="114" t="s">
        <v>981</v>
      </c>
      <c r="V22" s="26" t="s">
        <v>981</v>
      </c>
      <c r="W22" s="115" t="s">
        <v>981</v>
      </c>
      <c r="X22" s="125"/>
      <c r="Y22" s="133"/>
      <c r="Z22" s="114" t="s">
        <v>981</v>
      </c>
      <c r="AA22" s="26" t="s">
        <v>981</v>
      </c>
      <c r="AB22" s="115" t="s">
        <v>981</v>
      </c>
      <c r="AC22" s="125"/>
      <c r="AD22" s="133"/>
      <c r="AE22" s="116" t="s">
        <v>981</v>
      </c>
      <c r="AF22" s="117" t="s">
        <v>981</v>
      </c>
      <c r="AG22" s="118" t="s">
        <v>981</v>
      </c>
      <c r="AH22" s="132"/>
      <c r="AI22" s="133"/>
      <c r="AJ22" s="97"/>
      <c r="AK22" s="97"/>
      <c r="AL22" s="97"/>
      <c r="AM22" s="97"/>
      <c r="AN22" s="97"/>
    </row>
    <row r="23" spans="1:40" ht="108" x14ac:dyDescent="0.25">
      <c r="A23" s="17" t="str">
        <f>'4 priedo 1'!B27</f>
        <v>1.1.2.2.3</v>
      </c>
      <c r="B23" s="17" t="str">
        <f>'4 priedo 1'!C27</f>
        <v>R057724-225000-0012</v>
      </c>
      <c r="C23" s="17" t="str">
        <f>'4 priedo 1'!D27</f>
        <v>Panevėžio „Vilties“ progimnazijos vidaus patalpų ir ugdymo aplinkos modernizavimas</v>
      </c>
      <c r="D23" s="17" t="str">
        <f>'4 priedo 1'!E27</f>
        <v>Panevėžio miesto savivaldybės administracija</v>
      </c>
      <c r="E23" s="110" t="s">
        <v>1007</v>
      </c>
      <c r="F23" s="111" t="s">
        <v>66</v>
      </c>
      <c r="G23" s="26" t="s">
        <v>1004</v>
      </c>
      <c r="H23" s="26">
        <v>1</v>
      </c>
      <c r="I23" s="125">
        <v>1</v>
      </c>
      <c r="J23" s="126">
        <v>0</v>
      </c>
      <c r="K23" s="114" t="s">
        <v>1006</v>
      </c>
      <c r="L23" s="112" t="s">
        <v>986</v>
      </c>
      <c r="M23" s="26">
        <v>582</v>
      </c>
      <c r="N23" s="125">
        <v>582</v>
      </c>
      <c r="O23" s="126">
        <v>0</v>
      </c>
      <c r="P23" s="114" t="s">
        <v>981</v>
      </c>
      <c r="Q23" s="112" t="s">
        <v>981</v>
      </c>
      <c r="R23" s="26" t="s">
        <v>981</v>
      </c>
      <c r="S23" s="132"/>
      <c r="T23" s="133"/>
      <c r="U23" s="114" t="s">
        <v>981</v>
      </c>
      <c r="V23" s="26" t="s">
        <v>981</v>
      </c>
      <c r="W23" s="115" t="s">
        <v>981</v>
      </c>
      <c r="X23" s="125"/>
      <c r="Y23" s="133"/>
      <c r="Z23" s="114" t="s">
        <v>981</v>
      </c>
      <c r="AA23" s="26" t="s">
        <v>981</v>
      </c>
      <c r="AB23" s="115" t="s">
        <v>981</v>
      </c>
      <c r="AC23" s="125"/>
      <c r="AD23" s="133"/>
      <c r="AE23" s="116" t="s">
        <v>981</v>
      </c>
      <c r="AF23" s="117" t="s">
        <v>981</v>
      </c>
      <c r="AG23" s="118" t="s">
        <v>981</v>
      </c>
      <c r="AH23" s="132"/>
      <c r="AI23" s="133"/>
      <c r="AJ23" s="97"/>
      <c r="AK23" s="97"/>
      <c r="AL23" s="97"/>
      <c r="AM23" s="97"/>
      <c r="AN23" s="97"/>
    </row>
    <row r="24" spans="1:40" ht="108" x14ac:dyDescent="0.25">
      <c r="A24" s="17" t="str">
        <f>'4 priedo 1'!B28</f>
        <v>1.1.2.2.4</v>
      </c>
      <c r="B24" s="17" t="str">
        <f>'4 priedo 1'!C28</f>
        <v>R057724-225000-0013</v>
      </c>
      <c r="C24" s="17" t="str">
        <f>'4 priedo 1'!D28</f>
        <v>Mokyklų tinklo efektyvumo didinimas Panevėžio rajono savivaldybėje</v>
      </c>
      <c r="D24" s="17" t="str">
        <f>'4 priedo 1'!E28</f>
        <v>Panevėžio rajono savivaldybės administracija</v>
      </c>
      <c r="E24" s="110" t="s">
        <v>1008</v>
      </c>
      <c r="F24" s="111" t="s">
        <v>66</v>
      </c>
      <c r="G24" s="26" t="s">
        <v>1004</v>
      </c>
      <c r="H24" s="26">
        <v>2</v>
      </c>
      <c r="I24" s="125">
        <v>2</v>
      </c>
      <c r="J24" s="126">
        <v>2</v>
      </c>
      <c r="K24" s="114" t="s">
        <v>62</v>
      </c>
      <c r="L24" s="112" t="s">
        <v>986</v>
      </c>
      <c r="M24" s="26">
        <v>700</v>
      </c>
      <c r="N24" s="125">
        <v>700</v>
      </c>
      <c r="O24" s="126">
        <v>848</v>
      </c>
      <c r="P24" s="114" t="s">
        <v>981</v>
      </c>
      <c r="Q24" s="112" t="s">
        <v>981</v>
      </c>
      <c r="R24" s="26" t="s">
        <v>981</v>
      </c>
      <c r="S24" s="132"/>
      <c r="T24" s="133"/>
      <c r="U24" s="114" t="s">
        <v>981</v>
      </c>
      <c r="V24" s="26" t="s">
        <v>981</v>
      </c>
      <c r="W24" s="115" t="s">
        <v>981</v>
      </c>
      <c r="X24" s="125"/>
      <c r="Y24" s="133"/>
      <c r="Z24" s="114" t="s">
        <v>981</v>
      </c>
      <c r="AA24" s="26" t="s">
        <v>981</v>
      </c>
      <c r="AB24" s="115" t="s">
        <v>981</v>
      </c>
      <c r="AC24" s="125"/>
      <c r="AD24" s="133"/>
      <c r="AE24" s="116" t="s">
        <v>981</v>
      </c>
      <c r="AF24" s="117" t="s">
        <v>981</v>
      </c>
      <c r="AG24" s="118" t="s">
        <v>981</v>
      </c>
      <c r="AH24" s="132"/>
      <c r="AI24" s="133"/>
      <c r="AJ24" s="97"/>
      <c r="AK24" s="97"/>
      <c r="AL24" s="97"/>
      <c r="AM24" s="97"/>
      <c r="AN24" s="97"/>
    </row>
    <row r="25" spans="1:40" ht="108" x14ac:dyDescent="0.25">
      <c r="A25" s="17" t="str">
        <f>'4 priedo 1'!B29</f>
        <v>1.1.2.2.5</v>
      </c>
      <c r="B25" s="17" t="str">
        <f>'4 priedo 1'!C29</f>
        <v>R057724-225000-0014</v>
      </c>
      <c r="C25" s="17" t="str">
        <f>'4 priedo 1'!D29</f>
        <v>Pasvalio P. Vileišio  gimnazijos modernizavimas</v>
      </c>
      <c r="D25" s="17" t="str">
        <f>'4 priedo 1'!E29</f>
        <v>Pasvalio rajono savivaldybės administracija</v>
      </c>
      <c r="E25" s="110" t="s">
        <v>1009</v>
      </c>
      <c r="F25" s="111" t="s">
        <v>66</v>
      </c>
      <c r="G25" s="26" t="s">
        <v>1004</v>
      </c>
      <c r="H25" s="26">
        <v>1</v>
      </c>
      <c r="I25" s="125">
        <v>1</v>
      </c>
      <c r="J25" s="126">
        <v>1</v>
      </c>
      <c r="K25" s="114" t="s">
        <v>62</v>
      </c>
      <c r="L25" s="112" t="s">
        <v>986</v>
      </c>
      <c r="M25" s="26">
        <v>560</v>
      </c>
      <c r="N25" s="125">
        <v>560</v>
      </c>
      <c r="O25" s="126">
        <v>700</v>
      </c>
      <c r="P25" s="114" t="s">
        <v>981</v>
      </c>
      <c r="Q25" s="112" t="s">
        <v>981</v>
      </c>
      <c r="R25" s="26" t="s">
        <v>981</v>
      </c>
      <c r="S25" s="132"/>
      <c r="T25" s="133"/>
      <c r="U25" s="114" t="s">
        <v>981</v>
      </c>
      <c r="V25" s="26" t="s">
        <v>981</v>
      </c>
      <c r="W25" s="115" t="s">
        <v>981</v>
      </c>
      <c r="X25" s="125"/>
      <c r="Y25" s="133"/>
      <c r="Z25" s="114" t="s">
        <v>981</v>
      </c>
      <c r="AA25" s="26" t="s">
        <v>981</v>
      </c>
      <c r="AB25" s="115" t="s">
        <v>981</v>
      </c>
      <c r="AC25" s="125"/>
      <c r="AD25" s="133"/>
      <c r="AE25" s="116" t="s">
        <v>981</v>
      </c>
      <c r="AF25" s="117" t="s">
        <v>981</v>
      </c>
      <c r="AG25" s="118" t="s">
        <v>981</v>
      </c>
      <c r="AH25" s="132"/>
      <c r="AI25" s="133"/>
      <c r="AJ25" s="97"/>
      <c r="AK25" s="97"/>
      <c r="AL25" s="97"/>
      <c r="AM25" s="97"/>
      <c r="AN25" s="97"/>
    </row>
    <row r="26" spans="1:40" ht="156" x14ac:dyDescent="0.25">
      <c r="A26" s="17" t="str">
        <f>'4 priedo 1'!B30</f>
        <v>1.1.2.2.6</v>
      </c>
      <c r="B26" s="17" t="str">
        <f>'4 priedo 1'!C30</f>
        <v>R057724-225000-0015</v>
      </c>
      <c r="C26" s="17" t="str">
        <f>'4 priedo 1'!D30</f>
        <v>“Ugdymo aplinkos modernizavimas Rokiškio J. Tumo-Vaižganto gimnazijoje bei Rokiškio J. Tūbelio progimnazijoje“</v>
      </c>
      <c r="D26" s="17" t="str">
        <f>'4 priedo 1'!E30</f>
        <v>Rokiškio rajono savivaldybės administracija</v>
      </c>
      <c r="E26" s="110" t="s">
        <v>1010</v>
      </c>
      <c r="F26" s="141" t="s">
        <v>66</v>
      </c>
      <c r="G26" s="17" t="s">
        <v>1004</v>
      </c>
      <c r="H26" s="17">
        <v>2</v>
      </c>
      <c r="I26" s="129">
        <v>2</v>
      </c>
      <c r="J26" s="134">
        <v>1</v>
      </c>
      <c r="K26" s="127" t="s">
        <v>62</v>
      </c>
      <c r="L26" s="142" t="s">
        <v>986</v>
      </c>
      <c r="M26" s="17">
        <v>870</v>
      </c>
      <c r="N26" s="129">
        <v>870</v>
      </c>
      <c r="O26" s="134">
        <v>0</v>
      </c>
      <c r="P26" s="127" t="s">
        <v>981</v>
      </c>
      <c r="Q26" s="142" t="s">
        <v>981</v>
      </c>
      <c r="R26" s="17" t="s">
        <v>981</v>
      </c>
      <c r="S26" s="143"/>
      <c r="T26" s="144"/>
      <c r="U26" s="127" t="s">
        <v>981</v>
      </c>
      <c r="V26" s="17" t="s">
        <v>981</v>
      </c>
      <c r="W26" s="128" t="s">
        <v>981</v>
      </c>
      <c r="X26" s="129"/>
      <c r="Y26" s="144"/>
      <c r="Z26" s="127" t="s">
        <v>981</v>
      </c>
      <c r="AA26" s="17" t="s">
        <v>981</v>
      </c>
      <c r="AB26" s="128" t="s">
        <v>981</v>
      </c>
      <c r="AC26" s="129"/>
      <c r="AD26" s="144"/>
      <c r="AE26" s="131" t="s">
        <v>981</v>
      </c>
      <c r="AF26" s="38" t="s">
        <v>981</v>
      </c>
      <c r="AG26" s="145" t="s">
        <v>981</v>
      </c>
      <c r="AH26" s="143"/>
      <c r="AI26" s="144"/>
      <c r="AJ26" s="97"/>
      <c r="AK26" s="97"/>
      <c r="AL26" s="97"/>
      <c r="AM26" s="97"/>
      <c r="AN26" s="97"/>
    </row>
    <row r="27" spans="1:40" ht="96" x14ac:dyDescent="0.25">
      <c r="A27" s="12" t="str">
        <f>'4 priedo 1'!B31</f>
        <v>1.1.2.3.</v>
      </c>
      <c r="B27" s="12"/>
      <c r="C27" s="481" t="str">
        <f>'4 priedo 1'!D31</f>
        <v>Priemonė:  Neformaliojo švietimo infrastruktūros tobulinimas</v>
      </c>
      <c r="D27" s="57"/>
      <c r="E27" s="57"/>
      <c r="F27" s="102" t="s">
        <v>981</v>
      </c>
      <c r="G27" s="57" t="s">
        <v>981</v>
      </c>
      <c r="H27" s="57" t="s">
        <v>981</v>
      </c>
      <c r="I27" s="103"/>
      <c r="J27" s="104"/>
      <c r="K27" s="121" t="s">
        <v>981</v>
      </c>
      <c r="L27" s="103" t="s">
        <v>981</v>
      </c>
      <c r="M27" s="57" t="s">
        <v>981</v>
      </c>
      <c r="N27" s="103"/>
      <c r="O27" s="104"/>
      <c r="P27" s="121" t="s">
        <v>981</v>
      </c>
      <c r="Q27" s="103" t="s">
        <v>981</v>
      </c>
      <c r="R27" s="57" t="s">
        <v>981</v>
      </c>
      <c r="S27" s="106"/>
      <c r="T27" s="107"/>
      <c r="U27" s="121" t="s">
        <v>981</v>
      </c>
      <c r="V27" s="57" t="s">
        <v>981</v>
      </c>
      <c r="W27" s="122" t="s">
        <v>981</v>
      </c>
      <c r="X27" s="106"/>
      <c r="Y27" s="107"/>
      <c r="Z27" s="121" t="s">
        <v>981</v>
      </c>
      <c r="AA27" s="57" t="s">
        <v>981</v>
      </c>
      <c r="AB27" s="122" t="s">
        <v>981</v>
      </c>
      <c r="AC27" s="103"/>
      <c r="AD27" s="104"/>
      <c r="AE27" s="123" t="s">
        <v>981</v>
      </c>
      <c r="AF27" s="105" t="s">
        <v>981</v>
      </c>
      <c r="AG27" s="124" t="s">
        <v>981</v>
      </c>
      <c r="AH27" s="106"/>
      <c r="AI27" s="107"/>
      <c r="AJ27" s="109"/>
      <c r="AK27" s="109"/>
      <c r="AL27" s="109"/>
      <c r="AM27" s="109"/>
      <c r="AN27" s="109"/>
    </row>
    <row r="28" spans="1:40" ht="204" x14ac:dyDescent="0.25">
      <c r="A28" s="17" t="str">
        <f>'4 priedo 1'!B32</f>
        <v>1.1.2.3.1</v>
      </c>
      <c r="B28" s="17" t="str">
        <f>'4 priedo 1'!C32</f>
        <v>R057725-240000-0016</v>
      </c>
      <c r="C28" s="17" t="str">
        <f>'4 priedo 1'!D32</f>
        <v>Neformalaus ugdymo galimybių plėtojimas, modernizuojant Biržų Vlado Jakubėno muzikos mokyklos ir  rajono kūno kultūros ir sporto centro infrastruktūrą</v>
      </c>
      <c r="D28" s="17" t="str">
        <f>'4 priedo 1'!E32</f>
        <v>Biržų rajono savivaldybės administracija</v>
      </c>
      <c r="E28" s="110" t="s">
        <v>1011</v>
      </c>
      <c r="F28" s="141" t="s">
        <v>69</v>
      </c>
      <c r="G28" s="17" t="s">
        <v>1012</v>
      </c>
      <c r="H28" s="17">
        <v>2</v>
      </c>
      <c r="I28" s="129">
        <v>2</v>
      </c>
      <c r="J28" s="134">
        <v>0</v>
      </c>
      <c r="K28" s="127" t="s">
        <v>62</v>
      </c>
      <c r="L28" s="142" t="s">
        <v>986</v>
      </c>
      <c r="M28" s="17">
        <v>620</v>
      </c>
      <c r="N28" s="129">
        <v>620</v>
      </c>
      <c r="O28" s="134">
        <v>0</v>
      </c>
      <c r="P28" s="127" t="s">
        <v>981</v>
      </c>
      <c r="Q28" s="142" t="s">
        <v>981</v>
      </c>
      <c r="R28" s="17" t="s">
        <v>981</v>
      </c>
      <c r="S28" s="143"/>
      <c r="T28" s="144"/>
      <c r="U28" s="127" t="s">
        <v>981</v>
      </c>
      <c r="V28" s="17" t="s">
        <v>981</v>
      </c>
      <c r="W28" s="128" t="s">
        <v>981</v>
      </c>
      <c r="X28" s="129"/>
      <c r="Y28" s="144"/>
      <c r="Z28" s="127" t="s">
        <v>981</v>
      </c>
      <c r="AA28" s="17" t="s">
        <v>981</v>
      </c>
      <c r="AB28" s="128" t="s">
        <v>981</v>
      </c>
      <c r="AC28" s="129"/>
      <c r="AD28" s="144"/>
      <c r="AE28" s="131" t="s">
        <v>981</v>
      </c>
      <c r="AF28" s="38" t="s">
        <v>981</v>
      </c>
      <c r="AG28" s="145" t="s">
        <v>981</v>
      </c>
      <c r="AH28" s="143"/>
      <c r="AI28" s="144"/>
      <c r="AJ28" s="97"/>
      <c r="AK28" s="97"/>
      <c r="AL28" s="97"/>
      <c r="AM28" s="97"/>
      <c r="AN28" s="97"/>
    </row>
    <row r="29" spans="1:40" ht="108" x14ac:dyDescent="0.25">
      <c r="A29" s="17" t="str">
        <f>'4 priedo 1'!B33</f>
        <v>1.1.2.3.2</v>
      </c>
      <c r="B29" s="17" t="str">
        <f>'4 priedo 1'!C33</f>
        <v>R057725-245000-0017</v>
      </c>
      <c r="C29" s="17" t="str">
        <f>'4 priedo 1'!D33</f>
        <v>Infrastruktūros pritaikymas neformaliajam vaikų švietimui Kupiškio rajone</v>
      </c>
      <c r="D29" s="17" t="str">
        <f>'4 priedo 1'!E33</f>
        <v>Kupiškio rajono savivaldybės administracija</v>
      </c>
      <c r="E29" s="110" t="s">
        <v>1013</v>
      </c>
      <c r="F29" s="141" t="s">
        <v>69</v>
      </c>
      <c r="G29" s="17" t="s">
        <v>1012</v>
      </c>
      <c r="H29" s="17">
        <v>1</v>
      </c>
      <c r="I29" s="142">
        <v>1</v>
      </c>
      <c r="J29" s="146">
        <v>1</v>
      </c>
      <c r="K29" s="127" t="s">
        <v>62</v>
      </c>
      <c r="L29" s="142" t="s">
        <v>986</v>
      </c>
      <c r="M29" s="17">
        <v>320</v>
      </c>
      <c r="N29" s="142">
        <v>320</v>
      </c>
      <c r="O29" s="146">
        <v>320</v>
      </c>
      <c r="P29" s="127" t="s">
        <v>981</v>
      </c>
      <c r="Q29" s="142" t="s">
        <v>981</v>
      </c>
      <c r="R29" s="17" t="s">
        <v>981</v>
      </c>
      <c r="S29" s="147"/>
      <c r="T29" s="148"/>
      <c r="U29" s="127" t="s">
        <v>981</v>
      </c>
      <c r="V29" s="17" t="s">
        <v>981</v>
      </c>
      <c r="W29" s="128" t="s">
        <v>981</v>
      </c>
      <c r="X29" s="142"/>
      <c r="Y29" s="148"/>
      <c r="Z29" s="127" t="s">
        <v>981</v>
      </c>
      <c r="AA29" s="17" t="s">
        <v>981</v>
      </c>
      <c r="AB29" s="128" t="s">
        <v>981</v>
      </c>
      <c r="AC29" s="142"/>
      <c r="AD29" s="148"/>
      <c r="AE29" s="131" t="s">
        <v>981</v>
      </c>
      <c r="AF29" s="38" t="s">
        <v>981</v>
      </c>
      <c r="AG29" s="145" t="s">
        <v>981</v>
      </c>
      <c r="AH29" s="147"/>
      <c r="AI29" s="148"/>
      <c r="AJ29" s="97"/>
      <c r="AK29" s="97"/>
      <c r="AL29" s="97"/>
      <c r="AM29" s="97"/>
      <c r="AN29" s="97"/>
    </row>
    <row r="30" spans="1:40" ht="108" x14ac:dyDescent="0.25">
      <c r="A30" s="17" t="str">
        <f>'4 priedo 1'!B34</f>
        <v>1.1.2.3.3</v>
      </c>
      <c r="B30" s="17" t="str">
        <f>'4 priedo 1'!C34</f>
        <v>R057725-245000-0018</v>
      </c>
      <c r="C30" s="17" t="str">
        <f>'4 priedo 1'!D34</f>
        <v>Neformaliojo švietimo infrastruktūros tobulinimas Panevėžio mieste</v>
      </c>
      <c r="D30" s="17" t="str">
        <f>'4 priedo 1'!E34</f>
        <v>Panevėžio miesto savivaldybės administracija</v>
      </c>
      <c r="E30" s="110" t="s">
        <v>1014</v>
      </c>
      <c r="F30" s="141" t="s">
        <v>69</v>
      </c>
      <c r="G30" s="17" t="s">
        <v>1015</v>
      </c>
      <c r="H30" s="17">
        <v>2</v>
      </c>
      <c r="I30" s="129">
        <v>2</v>
      </c>
      <c r="J30" s="134">
        <v>0</v>
      </c>
      <c r="K30" s="127" t="s">
        <v>62</v>
      </c>
      <c r="L30" s="142" t="s">
        <v>986</v>
      </c>
      <c r="M30" s="17">
        <v>800</v>
      </c>
      <c r="N30" s="129">
        <v>800</v>
      </c>
      <c r="O30" s="134">
        <v>0</v>
      </c>
      <c r="P30" s="127" t="s">
        <v>981</v>
      </c>
      <c r="Q30" s="142" t="s">
        <v>981</v>
      </c>
      <c r="R30" s="17" t="s">
        <v>981</v>
      </c>
      <c r="S30" s="143"/>
      <c r="T30" s="144"/>
      <c r="U30" s="127" t="s">
        <v>981</v>
      </c>
      <c r="V30" s="17" t="s">
        <v>981</v>
      </c>
      <c r="W30" s="128" t="s">
        <v>981</v>
      </c>
      <c r="X30" s="129"/>
      <c r="Y30" s="144"/>
      <c r="Z30" s="127" t="s">
        <v>981</v>
      </c>
      <c r="AA30" s="17" t="s">
        <v>981</v>
      </c>
      <c r="AB30" s="128" t="s">
        <v>981</v>
      </c>
      <c r="AC30" s="129"/>
      <c r="AD30" s="144"/>
      <c r="AE30" s="131" t="s">
        <v>981</v>
      </c>
      <c r="AF30" s="38" t="s">
        <v>981</v>
      </c>
      <c r="AG30" s="145" t="s">
        <v>981</v>
      </c>
      <c r="AH30" s="143"/>
      <c r="AI30" s="144"/>
      <c r="AJ30" s="97"/>
      <c r="AK30" s="97"/>
      <c r="AL30" s="97"/>
      <c r="AM30" s="97"/>
      <c r="AN30" s="97"/>
    </row>
    <row r="31" spans="1:40" ht="108" x14ac:dyDescent="0.25">
      <c r="A31" s="17" t="str">
        <f>'4 priedo 1'!B35</f>
        <v>1.1.2.3.4</v>
      </c>
      <c r="B31" s="17" t="str">
        <f>'4 priedo 1'!C35</f>
        <v>R057725-240000-0019</v>
      </c>
      <c r="C31" s="17" t="str">
        <f>'4 priedo 1'!D35</f>
        <v xml:space="preserve">Neformalaus ugdymosi galimybių plėtra Pasvalio muzikos mokykloje </v>
      </c>
      <c r="D31" s="17" t="str">
        <f>'4 priedo 1'!E35</f>
        <v>Pasvalio rajono savivaldybės administracija</v>
      </c>
      <c r="E31" s="110" t="s">
        <v>1016</v>
      </c>
      <c r="F31" s="141" t="s">
        <v>69</v>
      </c>
      <c r="G31" s="17" t="s">
        <v>1012</v>
      </c>
      <c r="H31" s="17">
        <v>1</v>
      </c>
      <c r="I31" s="129">
        <v>1</v>
      </c>
      <c r="J31" s="134">
        <v>1</v>
      </c>
      <c r="K31" s="127" t="s">
        <v>62</v>
      </c>
      <c r="L31" s="142" t="s">
        <v>986</v>
      </c>
      <c r="M31" s="17">
        <v>300</v>
      </c>
      <c r="N31" s="129">
        <v>300</v>
      </c>
      <c r="O31" s="134">
        <v>300</v>
      </c>
      <c r="P31" s="127" t="s">
        <v>981</v>
      </c>
      <c r="Q31" s="142" t="s">
        <v>981</v>
      </c>
      <c r="R31" s="17" t="s">
        <v>981</v>
      </c>
      <c r="S31" s="143"/>
      <c r="T31" s="144"/>
      <c r="U31" s="127" t="s">
        <v>981</v>
      </c>
      <c r="V31" s="17" t="s">
        <v>981</v>
      </c>
      <c r="W31" s="128" t="s">
        <v>981</v>
      </c>
      <c r="X31" s="129"/>
      <c r="Y31" s="144"/>
      <c r="Z31" s="127" t="s">
        <v>981</v>
      </c>
      <c r="AA31" s="17" t="s">
        <v>981</v>
      </c>
      <c r="AB31" s="128" t="s">
        <v>981</v>
      </c>
      <c r="AC31" s="129"/>
      <c r="AD31" s="144"/>
      <c r="AE31" s="131" t="s">
        <v>981</v>
      </c>
      <c r="AF31" s="38" t="s">
        <v>981</v>
      </c>
      <c r="AG31" s="145" t="s">
        <v>981</v>
      </c>
      <c r="AH31" s="143"/>
      <c r="AI31" s="144"/>
      <c r="AJ31" s="97"/>
      <c r="AK31" s="97"/>
      <c r="AL31" s="97"/>
      <c r="AM31" s="97"/>
      <c r="AN31" s="97"/>
    </row>
    <row r="32" spans="1:40" ht="108" x14ac:dyDescent="0.25">
      <c r="A32" s="17" t="str">
        <f>'4 priedo 1'!B36</f>
        <v>1.1.2.3.5</v>
      </c>
      <c r="B32" s="17" t="str">
        <f>'4 priedo 1'!C36</f>
        <v>R057725-240000-0020</v>
      </c>
      <c r="C32" s="17" t="str">
        <f>'4 priedo 1'!D36</f>
        <v>Vaikų ir jaunimo neformalaus ugdymosi galimybių plėtra Rokiškio rajone</v>
      </c>
      <c r="D32" s="17" t="str">
        <f>'4 priedo 1'!E36</f>
        <v>Rokiškio rajono savivaldybės administracija</v>
      </c>
      <c r="E32" s="110" t="s">
        <v>1017</v>
      </c>
      <c r="F32" s="141" t="s">
        <v>69</v>
      </c>
      <c r="G32" s="17" t="s">
        <v>1012</v>
      </c>
      <c r="H32" s="17">
        <v>4</v>
      </c>
      <c r="I32" s="129">
        <v>4</v>
      </c>
      <c r="J32" s="134">
        <v>4</v>
      </c>
      <c r="K32" s="127" t="s">
        <v>62</v>
      </c>
      <c r="L32" s="142" t="s">
        <v>986</v>
      </c>
      <c r="M32" s="17">
        <v>1300</v>
      </c>
      <c r="N32" s="129">
        <v>1380</v>
      </c>
      <c r="O32" s="134">
        <v>1380</v>
      </c>
      <c r="P32" s="127" t="s">
        <v>981</v>
      </c>
      <c r="Q32" s="142" t="s">
        <v>981</v>
      </c>
      <c r="R32" s="17" t="s">
        <v>981</v>
      </c>
      <c r="S32" s="143"/>
      <c r="T32" s="144"/>
      <c r="U32" s="127" t="s">
        <v>981</v>
      </c>
      <c r="V32" s="17" t="s">
        <v>981</v>
      </c>
      <c r="W32" s="128" t="s">
        <v>981</v>
      </c>
      <c r="X32" s="129"/>
      <c r="Y32" s="144"/>
      <c r="Z32" s="127" t="s">
        <v>981</v>
      </c>
      <c r="AA32" s="17" t="s">
        <v>981</v>
      </c>
      <c r="AB32" s="128" t="s">
        <v>981</v>
      </c>
      <c r="AC32" s="129"/>
      <c r="AD32" s="144"/>
      <c r="AE32" s="131" t="s">
        <v>981</v>
      </c>
      <c r="AF32" s="38" t="s">
        <v>981</v>
      </c>
      <c r="AG32" s="145" t="s">
        <v>981</v>
      </c>
      <c r="AH32" s="143"/>
      <c r="AI32" s="144"/>
      <c r="AJ32" s="97"/>
      <c r="AK32" s="97"/>
      <c r="AL32" s="97"/>
      <c r="AM32" s="97"/>
      <c r="AN32" s="97"/>
    </row>
    <row r="33" spans="1:40" ht="108" x14ac:dyDescent="0.25">
      <c r="A33" s="17" t="str">
        <f>'4 priedo 1'!B37</f>
        <v>1.1.2.3.6</v>
      </c>
      <c r="B33" s="17" t="str">
        <f>'4 priedo 1'!C37</f>
        <v>R057725-240000-0021</v>
      </c>
      <c r="C33" s="17" t="str">
        <f>'4 priedo 1'!D37</f>
        <v>Neformaliojo švietimo infrastruktūros tobulinimas Panevėžio r. muzikos mokykloje</v>
      </c>
      <c r="D33" s="17" t="str">
        <f>'4 priedo 1'!E37</f>
        <v>Panevėžio r. muzikos mokykla</v>
      </c>
      <c r="E33" s="110" t="s">
        <v>1018</v>
      </c>
      <c r="F33" s="141" t="s">
        <v>1019</v>
      </c>
      <c r="G33" s="17" t="s">
        <v>986</v>
      </c>
      <c r="H33" s="17">
        <v>210</v>
      </c>
      <c r="I33" s="129">
        <v>210</v>
      </c>
      <c r="J33" s="134">
        <v>210</v>
      </c>
      <c r="K33" s="127" t="s">
        <v>69</v>
      </c>
      <c r="L33" s="142" t="s">
        <v>1012</v>
      </c>
      <c r="M33" s="17">
        <v>1</v>
      </c>
      <c r="N33" s="129">
        <v>1</v>
      </c>
      <c r="O33" s="134">
        <v>1</v>
      </c>
      <c r="P33" s="127" t="s">
        <v>981</v>
      </c>
      <c r="Q33" s="142" t="s">
        <v>981</v>
      </c>
      <c r="R33" s="17" t="s">
        <v>981</v>
      </c>
      <c r="S33" s="143"/>
      <c r="T33" s="144"/>
      <c r="U33" s="127" t="s">
        <v>981</v>
      </c>
      <c r="V33" s="17" t="s">
        <v>981</v>
      </c>
      <c r="W33" s="128" t="s">
        <v>981</v>
      </c>
      <c r="X33" s="129"/>
      <c r="Y33" s="144"/>
      <c r="Z33" s="127" t="s">
        <v>981</v>
      </c>
      <c r="AA33" s="17" t="s">
        <v>981</v>
      </c>
      <c r="AB33" s="128" t="s">
        <v>981</v>
      </c>
      <c r="AC33" s="129"/>
      <c r="AD33" s="144"/>
      <c r="AE33" s="131" t="s">
        <v>981</v>
      </c>
      <c r="AF33" s="38" t="s">
        <v>981</v>
      </c>
      <c r="AG33" s="145" t="s">
        <v>981</v>
      </c>
      <c r="AH33" s="143"/>
      <c r="AI33" s="144"/>
      <c r="AJ33" s="97"/>
      <c r="AK33" s="97"/>
      <c r="AL33" s="97"/>
      <c r="AM33" s="97"/>
      <c r="AN33" s="97"/>
    </row>
    <row r="34" spans="1:40" ht="132" x14ac:dyDescent="0.25">
      <c r="A34" s="12" t="str">
        <f>'4 priedo 1'!B38</f>
        <v>1.1.3.</v>
      </c>
      <c r="B34" s="12"/>
      <c r="C34" s="481" t="str">
        <f>'4 priedo 1'!D38</f>
        <v>Uždavinys:  Išplėsti socialines paslaugas bei modernizuoti socialinių paslaugų infrastruktūrą</v>
      </c>
      <c r="D34" s="57"/>
      <c r="E34" s="57"/>
      <c r="F34" s="102" t="s">
        <v>981</v>
      </c>
      <c r="G34" s="57" t="s">
        <v>981</v>
      </c>
      <c r="H34" s="57" t="s">
        <v>981</v>
      </c>
      <c r="I34" s="103"/>
      <c r="J34" s="104"/>
      <c r="K34" s="121" t="s">
        <v>981</v>
      </c>
      <c r="L34" s="103" t="s">
        <v>981</v>
      </c>
      <c r="M34" s="57" t="s">
        <v>981</v>
      </c>
      <c r="N34" s="103"/>
      <c r="O34" s="104"/>
      <c r="P34" s="121" t="s">
        <v>981</v>
      </c>
      <c r="Q34" s="103" t="s">
        <v>981</v>
      </c>
      <c r="R34" s="57" t="s">
        <v>981</v>
      </c>
      <c r="S34" s="106"/>
      <c r="T34" s="107"/>
      <c r="U34" s="121" t="s">
        <v>981</v>
      </c>
      <c r="V34" s="57" t="s">
        <v>981</v>
      </c>
      <c r="W34" s="122" t="s">
        <v>981</v>
      </c>
      <c r="X34" s="106"/>
      <c r="Y34" s="107"/>
      <c r="Z34" s="121" t="s">
        <v>981</v>
      </c>
      <c r="AA34" s="57" t="s">
        <v>981</v>
      </c>
      <c r="AB34" s="122" t="s">
        <v>981</v>
      </c>
      <c r="AC34" s="103"/>
      <c r="AD34" s="104"/>
      <c r="AE34" s="123" t="s">
        <v>981</v>
      </c>
      <c r="AF34" s="105" t="s">
        <v>981</v>
      </c>
      <c r="AG34" s="124" t="s">
        <v>981</v>
      </c>
      <c r="AH34" s="106"/>
      <c r="AI34" s="107"/>
      <c r="AJ34" s="109"/>
      <c r="AK34" s="109"/>
      <c r="AL34" s="109"/>
      <c r="AM34" s="109"/>
      <c r="AN34" s="109"/>
    </row>
    <row r="35" spans="1:40" ht="120" x14ac:dyDescent="0.25">
      <c r="A35" s="12" t="str">
        <f>'4 priedo 1'!B39</f>
        <v>1.1.3.1.</v>
      </c>
      <c r="B35" s="12"/>
      <c r="C35" s="481" t="str">
        <f>'4 priedo 1'!D39</f>
        <v>Priemonė: Socialinio būsto pažeidžiamoms gyventojų grupėms prieinamumo didinimas</v>
      </c>
      <c r="D35" s="57"/>
      <c r="E35" s="57"/>
      <c r="F35" s="102" t="s">
        <v>981</v>
      </c>
      <c r="G35" s="57" t="s">
        <v>981</v>
      </c>
      <c r="H35" s="57" t="s">
        <v>981</v>
      </c>
      <c r="I35" s="103"/>
      <c r="J35" s="104"/>
      <c r="K35" s="121" t="s">
        <v>981</v>
      </c>
      <c r="L35" s="103" t="s">
        <v>981</v>
      </c>
      <c r="M35" s="57" t="s">
        <v>981</v>
      </c>
      <c r="N35" s="103"/>
      <c r="O35" s="104"/>
      <c r="P35" s="121" t="s">
        <v>981</v>
      </c>
      <c r="Q35" s="103" t="s">
        <v>981</v>
      </c>
      <c r="R35" s="57" t="s">
        <v>981</v>
      </c>
      <c r="S35" s="106"/>
      <c r="T35" s="107"/>
      <c r="U35" s="121" t="s">
        <v>981</v>
      </c>
      <c r="V35" s="57" t="s">
        <v>981</v>
      </c>
      <c r="W35" s="122" t="s">
        <v>981</v>
      </c>
      <c r="X35" s="106"/>
      <c r="Y35" s="107"/>
      <c r="Z35" s="121" t="s">
        <v>981</v>
      </c>
      <c r="AA35" s="57" t="s">
        <v>981</v>
      </c>
      <c r="AB35" s="122" t="s">
        <v>981</v>
      </c>
      <c r="AC35" s="103"/>
      <c r="AD35" s="104"/>
      <c r="AE35" s="123" t="s">
        <v>981</v>
      </c>
      <c r="AF35" s="105" t="s">
        <v>981</v>
      </c>
      <c r="AG35" s="124" t="s">
        <v>981</v>
      </c>
      <c r="AH35" s="106"/>
      <c r="AI35" s="107"/>
      <c r="AJ35" s="109"/>
      <c r="AK35" s="109"/>
      <c r="AL35" s="109"/>
      <c r="AM35" s="109"/>
      <c r="AN35" s="109"/>
    </row>
    <row r="36" spans="1:40" ht="84" x14ac:dyDescent="0.25">
      <c r="A36" s="17" t="str">
        <f>'4 priedo 1'!B40</f>
        <v>1.1.3.1.1</v>
      </c>
      <c r="B36" s="17" t="str">
        <f>'4 priedo 1'!C40</f>
        <v>R054408-260000-0022</v>
      </c>
      <c r="C36" s="17" t="str">
        <f>'4 priedo 1'!D40</f>
        <v>Biržų rajono savivaldybės socialinio būsto fondo plėtra</v>
      </c>
      <c r="D36" s="17" t="str">
        <f>'4 priedo 1'!E40</f>
        <v>Biržų rajono savivaldybės administracija</v>
      </c>
      <c r="E36" s="110" t="s">
        <v>1020</v>
      </c>
      <c r="F36" s="141" t="s">
        <v>77</v>
      </c>
      <c r="G36" s="17" t="s">
        <v>1021</v>
      </c>
      <c r="H36" s="17">
        <v>25</v>
      </c>
      <c r="I36" s="129">
        <v>25</v>
      </c>
      <c r="J36" s="134">
        <v>19</v>
      </c>
      <c r="K36" s="127" t="s">
        <v>981</v>
      </c>
      <c r="L36" s="142" t="s">
        <v>981</v>
      </c>
      <c r="M36" s="17" t="s">
        <v>981</v>
      </c>
      <c r="N36" s="143"/>
      <c r="O36" s="144"/>
      <c r="P36" s="127" t="s">
        <v>981</v>
      </c>
      <c r="Q36" s="142" t="s">
        <v>981</v>
      </c>
      <c r="R36" s="17" t="s">
        <v>981</v>
      </c>
      <c r="S36" s="143"/>
      <c r="T36" s="144"/>
      <c r="U36" s="127" t="s">
        <v>981</v>
      </c>
      <c r="V36" s="17" t="s">
        <v>981</v>
      </c>
      <c r="W36" s="128" t="s">
        <v>981</v>
      </c>
      <c r="X36" s="129"/>
      <c r="Y36" s="144"/>
      <c r="Z36" s="127" t="s">
        <v>981</v>
      </c>
      <c r="AA36" s="17" t="s">
        <v>981</v>
      </c>
      <c r="AB36" s="128" t="s">
        <v>981</v>
      </c>
      <c r="AC36" s="129"/>
      <c r="AD36" s="144"/>
      <c r="AE36" s="131" t="s">
        <v>981</v>
      </c>
      <c r="AF36" s="38" t="s">
        <v>981</v>
      </c>
      <c r="AG36" s="145" t="s">
        <v>981</v>
      </c>
      <c r="AH36" s="143"/>
      <c r="AI36" s="144"/>
      <c r="AJ36" s="97"/>
      <c r="AK36" s="97"/>
      <c r="AL36" s="97"/>
      <c r="AM36" s="97"/>
      <c r="AN36" s="97"/>
    </row>
    <row r="37" spans="1:40" ht="96" x14ac:dyDescent="0.25">
      <c r="A37" s="17" t="str">
        <f>'4 priedo 1'!B41</f>
        <v>1.1.3.1.2</v>
      </c>
      <c r="B37" s="17" t="str">
        <f>'4 priedo 1'!C41</f>
        <v>R054408-252600-0023</v>
      </c>
      <c r="C37" s="17" t="str">
        <f>'4 priedo 1'!D41</f>
        <v>Socialinio būsto fondo plėtra Kupiškio rajono savivaldybėje</v>
      </c>
      <c r="D37" s="17" t="str">
        <f>'4 priedo 1'!E41</f>
        <v>Kupiškio rajono savivaldybės administracija</v>
      </c>
      <c r="E37" s="110" t="s">
        <v>1022</v>
      </c>
      <c r="F37" s="141" t="s">
        <v>1023</v>
      </c>
      <c r="G37" s="17" t="s">
        <v>1024</v>
      </c>
      <c r="H37" s="17">
        <v>11</v>
      </c>
      <c r="I37" s="129">
        <v>11</v>
      </c>
      <c r="J37" s="134">
        <v>5</v>
      </c>
      <c r="K37" s="127" t="s">
        <v>981</v>
      </c>
      <c r="L37" s="142" t="s">
        <v>981</v>
      </c>
      <c r="M37" s="17" t="s">
        <v>981</v>
      </c>
      <c r="N37" s="143"/>
      <c r="O37" s="144"/>
      <c r="P37" s="127" t="s">
        <v>981</v>
      </c>
      <c r="Q37" s="142" t="s">
        <v>981</v>
      </c>
      <c r="R37" s="17" t="s">
        <v>981</v>
      </c>
      <c r="S37" s="143"/>
      <c r="T37" s="144"/>
      <c r="U37" s="127" t="s">
        <v>981</v>
      </c>
      <c r="V37" s="17" t="s">
        <v>981</v>
      </c>
      <c r="W37" s="128" t="s">
        <v>981</v>
      </c>
      <c r="X37" s="129"/>
      <c r="Y37" s="144"/>
      <c r="Z37" s="127" t="s">
        <v>981</v>
      </c>
      <c r="AA37" s="17" t="s">
        <v>981</v>
      </c>
      <c r="AB37" s="128" t="s">
        <v>981</v>
      </c>
      <c r="AC37" s="129"/>
      <c r="AD37" s="144"/>
      <c r="AE37" s="131" t="s">
        <v>981</v>
      </c>
      <c r="AF37" s="38" t="s">
        <v>981</v>
      </c>
      <c r="AG37" s="145" t="s">
        <v>981</v>
      </c>
      <c r="AH37" s="143"/>
      <c r="AI37" s="144"/>
      <c r="AJ37" s="97"/>
      <c r="AK37" s="97"/>
      <c r="AL37" s="97"/>
      <c r="AM37" s="97"/>
      <c r="AN37" s="97"/>
    </row>
    <row r="38" spans="1:40" ht="72" x14ac:dyDescent="0.25">
      <c r="A38" s="17" t="str">
        <f>'4 priedo 1'!B42</f>
        <v>1.1.3.1.3</v>
      </c>
      <c r="B38" s="17" t="str">
        <f>'4 priedo 1'!C42</f>
        <v>R054408-255000-0024</v>
      </c>
      <c r="C38" s="17" t="str">
        <f>'4 priedo 1'!D42</f>
        <v>Socialinio būsto plėtra</v>
      </c>
      <c r="D38" s="17" t="str">
        <f>'4 priedo 1'!E42</f>
        <v>Panevėžio miesto savivaldybės administracija</v>
      </c>
      <c r="E38" s="110" t="s">
        <v>1025</v>
      </c>
      <c r="F38" s="141" t="s">
        <v>77</v>
      </c>
      <c r="G38" s="17" t="s">
        <v>1024</v>
      </c>
      <c r="H38" s="17">
        <v>71</v>
      </c>
      <c r="I38" s="129">
        <v>71</v>
      </c>
      <c r="J38" s="134">
        <v>0</v>
      </c>
      <c r="K38" s="127" t="s">
        <v>981</v>
      </c>
      <c r="L38" s="142" t="s">
        <v>981</v>
      </c>
      <c r="M38" s="17" t="s">
        <v>981</v>
      </c>
      <c r="N38" s="143"/>
      <c r="O38" s="144"/>
      <c r="P38" s="127" t="s">
        <v>981</v>
      </c>
      <c r="Q38" s="142" t="s">
        <v>981</v>
      </c>
      <c r="R38" s="17" t="s">
        <v>981</v>
      </c>
      <c r="S38" s="143"/>
      <c r="T38" s="144"/>
      <c r="U38" s="127" t="s">
        <v>981</v>
      </c>
      <c r="V38" s="17" t="s">
        <v>981</v>
      </c>
      <c r="W38" s="128" t="s">
        <v>981</v>
      </c>
      <c r="X38" s="129"/>
      <c r="Y38" s="144"/>
      <c r="Z38" s="127" t="s">
        <v>981</v>
      </c>
      <c r="AA38" s="17" t="s">
        <v>981</v>
      </c>
      <c r="AB38" s="128" t="s">
        <v>981</v>
      </c>
      <c r="AC38" s="129"/>
      <c r="AD38" s="144"/>
      <c r="AE38" s="131" t="s">
        <v>981</v>
      </c>
      <c r="AF38" s="38" t="s">
        <v>981</v>
      </c>
      <c r="AG38" s="145" t="s">
        <v>981</v>
      </c>
      <c r="AH38" s="143"/>
      <c r="AI38" s="144"/>
      <c r="AJ38" s="97"/>
      <c r="AK38" s="97"/>
      <c r="AL38" s="97"/>
      <c r="AM38" s="97"/>
      <c r="AN38" s="97"/>
    </row>
    <row r="39" spans="1:40" ht="96" x14ac:dyDescent="0.25">
      <c r="A39" s="17" t="str">
        <f>'4 priedo 1'!B43</f>
        <v>1.1.3.1.4</v>
      </c>
      <c r="B39" s="17" t="str">
        <f>'4 priedo 1'!C43</f>
        <v>R054408-250000-0025</v>
      </c>
      <c r="C39" s="17" t="str">
        <f>'4 priedo 1'!D43</f>
        <v>Socialinio būsto fondo plėtra Panevėžio rajono savivaldybėje</v>
      </c>
      <c r="D39" s="17" t="str">
        <f>'4 priedo 1'!E43</f>
        <v>Panevėžio rajono savivaldybės administracija</v>
      </c>
      <c r="E39" s="110" t="s">
        <v>1026</v>
      </c>
      <c r="F39" s="141" t="s">
        <v>77</v>
      </c>
      <c r="G39" s="17" t="s">
        <v>1021</v>
      </c>
      <c r="H39" s="17">
        <v>24</v>
      </c>
      <c r="I39" s="129">
        <v>19</v>
      </c>
      <c r="J39" s="134">
        <v>19</v>
      </c>
      <c r="K39" s="127" t="s">
        <v>981</v>
      </c>
      <c r="L39" s="142" t="s">
        <v>981</v>
      </c>
      <c r="M39" s="17" t="s">
        <v>981</v>
      </c>
      <c r="N39" s="143"/>
      <c r="O39" s="144"/>
      <c r="P39" s="127" t="s">
        <v>981</v>
      </c>
      <c r="Q39" s="142" t="s">
        <v>981</v>
      </c>
      <c r="R39" s="17" t="s">
        <v>981</v>
      </c>
      <c r="S39" s="143"/>
      <c r="T39" s="144"/>
      <c r="U39" s="127" t="s">
        <v>981</v>
      </c>
      <c r="V39" s="17" t="s">
        <v>981</v>
      </c>
      <c r="W39" s="128" t="s">
        <v>981</v>
      </c>
      <c r="X39" s="129"/>
      <c r="Y39" s="144"/>
      <c r="Z39" s="127" t="s">
        <v>981</v>
      </c>
      <c r="AA39" s="17" t="s">
        <v>981</v>
      </c>
      <c r="AB39" s="128" t="s">
        <v>981</v>
      </c>
      <c r="AC39" s="129"/>
      <c r="AD39" s="144"/>
      <c r="AE39" s="131" t="s">
        <v>981</v>
      </c>
      <c r="AF39" s="38" t="s">
        <v>981</v>
      </c>
      <c r="AG39" s="145" t="s">
        <v>981</v>
      </c>
      <c r="AH39" s="143"/>
      <c r="AI39" s="144"/>
      <c r="AJ39" s="97"/>
      <c r="AK39" s="97"/>
      <c r="AL39" s="97"/>
      <c r="AM39" s="97"/>
      <c r="AN39" s="97"/>
    </row>
    <row r="40" spans="1:40" ht="84" x14ac:dyDescent="0.25">
      <c r="A40" s="17" t="str">
        <f>'4 priedo 1'!B44</f>
        <v>1.1.3.1.5</v>
      </c>
      <c r="B40" s="17" t="str">
        <f>'4 priedo 1'!C44</f>
        <v>R054408-260000-0026</v>
      </c>
      <c r="C40" s="17" t="str">
        <f>'4 priedo 1'!D44</f>
        <v>Pasvalio rajono savivaldybės socialinio būsto fondo plėtra</v>
      </c>
      <c r="D40" s="17" t="str">
        <f>'4 priedo 1'!E44</f>
        <v>Pasvalio rajono savivaldybės administracija</v>
      </c>
      <c r="E40" s="110" t="s">
        <v>1027</v>
      </c>
      <c r="F40" s="141" t="s">
        <v>77</v>
      </c>
      <c r="G40" s="17" t="s">
        <v>1028</v>
      </c>
      <c r="H40" s="17">
        <v>15</v>
      </c>
      <c r="I40" s="129">
        <v>15</v>
      </c>
      <c r="J40" s="134">
        <v>10</v>
      </c>
      <c r="K40" s="127" t="s">
        <v>981</v>
      </c>
      <c r="L40" s="142" t="s">
        <v>981</v>
      </c>
      <c r="M40" s="17" t="s">
        <v>981</v>
      </c>
      <c r="N40" s="143"/>
      <c r="O40" s="144"/>
      <c r="P40" s="127" t="s">
        <v>981</v>
      </c>
      <c r="Q40" s="142" t="s">
        <v>981</v>
      </c>
      <c r="R40" s="17" t="s">
        <v>981</v>
      </c>
      <c r="S40" s="143"/>
      <c r="T40" s="144"/>
      <c r="U40" s="127" t="s">
        <v>981</v>
      </c>
      <c r="V40" s="17" t="s">
        <v>981</v>
      </c>
      <c r="W40" s="128" t="s">
        <v>981</v>
      </c>
      <c r="X40" s="129"/>
      <c r="Y40" s="144"/>
      <c r="Z40" s="127" t="s">
        <v>981</v>
      </c>
      <c r="AA40" s="17" t="s">
        <v>981</v>
      </c>
      <c r="AB40" s="128" t="s">
        <v>981</v>
      </c>
      <c r="AC40" s="129"/>
      <c r="AD40" s="144"/>
      <c r="AE40" s="131" t="s">
        <v>981</v>
      </c>
      <c r="AF40" s="38" t="s">
        <v>981</v>
      </c>
      <c r="AG40" s="145" t="s">
        <v>981</v>
      </c>
      <c r="AH40" s="143"/>
      <c r="AI40" s="144"/>
      <c r="AJ40" s="97"/>
      <c r="AK40" s="97"/>
      <c r="AL40" s="97"/>
      <c r="AM40" s="97"/>
      <c r="AN40" s="97"/>
    </row>
    <row r="41" spans="1:40" ht="96" x14ac:dyDescent="0.25">
      <c r="A41" s="17" t="str">
        <f>'4 priedo 1'!B45</f>
        <v>1.1.3.1.6</v>
      </c>
      <c r="B41" s="17" t="str">
        <f>'4 priedo 1'!C45</f>
        <v>R054408-260000-0027</v>
      </c>
      <c r="C41" s="17" t="str">
        <f>'4 priedo 1'!D45</f>
        <v>Socialinio būsto fondo plėtra Rokiškio rajono savivaldybėje</v>
      </c>
      <c r="D41" s="17" t="str">
        <f>'4 priedo 1'!E45</f>
        <v>Rokiškio rajono savivaldybės administracija</v>
      </c>
      <c r="E41" s="110" t="s">
        <v>1029</v>
      </c>
      <c r="F41" s="141" t="s">
        <v>77</v>
      </c>
      <c r="G41" s="17" t="s">
        <v>1024</v>
      </c>
      <c r="H41" s="17">
        <v>20</v>
      </c>
      <c r="I41" s="129">
        <v>20</v>
      </c>
      <c r="J41" s="134">
        <v>11</v>
      </c>
      <c r="K41" s="127" t="s">
        <v>981</v>
      </c>
      <c r="L41" s="142" t="s">
        <v>981</v>
      </c>
      <c r="M41" s="17" t="s">
        <v>981</v>
      </c>
      <c r="N41" s="143"/>
      <c r="O41" s="144"/>
      <c r="P41" s="127" t="s">
        <v>981</v>
      </c>
      <c r="Q41" s="142" t="s">
        <v>981</v>
      </c>
      <c r="R41" s="17" t="s">
        <v>981</v>
      </c>
      <c r="S41" s="143"/>
      <c r="T41" s="144"/>
      <c r="U41" s="127" t="s">
        <v>981</v>
      </c>
      <c r="V41" s="17" t="s">
        <v>981</v>
      </c>
      <c r="W41" s="128" t="s">
        <v>981</v>
      </c>
      <c r="X41" s="129"/>
      <c r="Y41" s="144"/>
      <c r="Z41" s="127" t="s">
        <v>981</v>
      </c>
      <c r="AA41" s="17" t="s">
        <v>981</v>
      </c>
      <c r="AB41" s="128" t="s">
        <v>981</v>
      </c>
      <c r="AC41" s="129"/>
      <c r="AD41" s="144"/>
      <c r="AE41" s="131" t="s">
        <v>981</v>
      </c>
      <c r="AF41" s="38" t="s">
        <v>981</v>
      </c>
      <c r="AG41" s="145" t="s">
        <v>981</v>
      </c>
      <c r="AH41" s="143"/>
      <c r="AI41" s="144"/>
      <c r="AJ41" s="97"/>
      <c r="AK41" s="97"/>
      <c r="AL41" s="97"/>
      <c r="AM41" s="97"/>
      <c r="AN41" s="97"/>
    </row>
    <row r="42" spans="1:40" ht="72" x14ac:dyDescent="0.25">
      <c r="A42" s="12" t="str">
        <f>'4 priedo 1'!B46</f>
        <v>1.1.3.2.</v>
      </c>
      <c r="B42" s="12"/>
      <c r="C42" s="481" t="str">
        <f>'4 priedo 1'!D46</f>
        <v>Priemonė: Socialinių paslaugų infrastruktūros plėtra</v>
      </c>
      <c r="D42" s="57"/>
      <c r="E42" s="57"/>
      <c r="F42" s="102" t="s">
        <v>981</v>
      </c>
      <c r="G42" s="57" t="s">
        <v>981</v>
      </c>
      <c r="H42" s="57" t="s">
        <v>981</v>
      </c>
      <c r="I42" s="103"/>
      <c r="J42" s="104"/>
      <c r="K42" s="121" t="s">
        <v>981</v>
      </c>
      <c r="L42" s="103" t="s">
        <v>981</v>
      </c>
      <c r="M42" s="57" t="s">
        <v>981</v>
      </c>
      <c r="N42" s="103"/>
      <c r="O42" s="104"/>
      <c r="P42" s="121" t="s">
        <v>981</v>
      </c>
      <c r="Q42" s="103" t="s">
        <v>981</v>
      </c>
      <c r="R42" s="57" t="s">
        <v>981</v>
      </c>
      <c r="S42" s="106"/>
      <c r="T42" s="107"/>
      <c r="U42" s="121" t="s">
        <v>981</v>
      </c>
      <c r="V42" s="57" t="s">
        <v>981</v>
      </c>
      <c r="W42" s="122" t="s">
        <v>981</v>
      </c>
      <c r="X42" s="106"/>
      <c r="Y42" s="107"/>
      <c r="Z42" s="121" t="s">
        <v>981</v>
      </c>
      <c r="AA42" s="57" t="s">
        <v>981</v>
      </c>
      <c r="AB42" s="122" t="s">
        <v>981</v>
      </c>
      <c r="AC42" s="103"/>
      <c r="AD42" s="104"/>
      <c r="AE42" s="123" t="s">
        <v>981</v>
      </c>
      <c r="AF42" s="105" t="s">
        <v>981</v>
      </c>
      <c r="AG42" s="124" t="s">
        <v>981</v>
      </c>
      <c r="AH42" s="106"/>
      <c r="AI42" s="107"/>
      <c r="AJ42" s="109"/>
      <c r="AK42" s="109"/>
      <c r="AL42" s="109"/>
      <c r="AM42" s="109"/>
      <c r="AN42" s="109"/>
    </row>
    <row r="43" spans="1:40" ht="132" x14ac:dyDescent="0.25">
      <c r="A43" s="17" t="str">
        <f>'4 priedo 1'!B47</f>
        <v>1.1.3.2.1</v>
      </c>
      <c r="B43" s="17" t="str">
        <f>'4 priedo 1'!C47</f>
        <v>R054407-270000-0028</v>
      </c>
      <c r="C43" s="17" t="str">
        <f>'4 priedo 1'!D47</f>
        <v>Biržų rajono Legailių globos namų socialinių  paslaugų  infrastruktūros  modernizavimas</v>
      </c>
      <c r="D43" s="17" t="str">
        <f>'4 priedo 1'!E47</f>
        <v>Biržų rajono savivaldybės administracija</v>
      </c>
      <c r="E43" s="110" t="s">
        <v>1030</v>
      </c>
      <c r="F43" s="141" t="s">
        <v>80</v>
      </c>
      <c r="G43" s="17" t="s">
        <v>1031</v>
      </c>
      <c r="H43" s="17">
        <v>1</v>
      </c>
      <c r="I43" s="129">
        <v>1</v>
      </c>
      <c r="J43" s="134">
        <v>1</v>
      </c>
      <c r="K43" s="127" t="s">
        <v>81</v>
      </c>
      <c r="L43" s="142" t="s">
        <v>1032</v>
      </c>
      <c r="M43" s="17">
        <v>35</v>
      </c>
      <c r="N43" s="129">
        <v>35</v>
      </c>
      <c r="O43" s="134">
        <v>0</v>
      </c>
      <c r="P43" s="127" t="s">
        <v>82</v>
      </c>
      <c r="Q43" s="142" t="s">
        <v>1033</v>
      </c>
      <c r="R43" s="17">
        <v>25</v>
      </c>
      <c r="S43" s="129">
        <v>25</v>
      </c>
      <c r="T43" s="134">
        <v>25</v>
      </c>
      <c r="U43" s="127" t="s">
        <v>981</v>
      </c>
      <c r="V43" s="17" t="s">
        <v>981</v>
      </c>
      <c r="W43" s="128" t="s">
        <v>981</v>
      </c>
      <c r="X43" s="129"/>
      <c r="Y43" s="144"/>
      <c r="Z43" s="127" t="s">
        <v>981</v>
      </c>
      <c r="AA43" s="17" t="s">
        <v>981</v>
      </c>
      <c r="AB43" s="128" t="s">
        <v>981</v>
      </c>
      <c r="AC43" s="129"/>
      <c r="AD43" s="144"/>
      <c r="AE43" s="131" t="s">
        <v>981</v>
      </c>
      <c r="AF43" s="38" t="s">
        <v>981</v>
      </c>
      <c r="AG43" s="145" t="s">
        <v>981</v>
      </c>
      <c r="AH43" s="143"/>
      <c r="AI43" s="144"/>
      <c r="AJ43" s="149"/>
      <c r="AK43" s="149"/>
      <c r="AL43" s="149"/>
      <c r="AM43" s="149"/>
      <c r="AN43" s="149"/>
    </row>
    <row r="44" spans="1:40" ht="144" x14ac:dyDescent="0.25">
      <c r="A44" s="17" t="str">
        <f>'4 priedo 1'!B48</f>
        <v>1.1.3.2.2</v>
      </c>
      <c r="B44" s="17" t="str">
        <f>'4 priedo 1'!C48</f>
        <v>R054407-275000-0029</v>
      </c>
      <c r="C44" s="17" t="str">
        <f>'4 priedo 1'!D48</f>
        <v>Dalies patalpų Krantinės g. 28. Kupiškio m., modernizavimas įkuriant savarankiško gyvenimo namus</v>
      </c>
      <c r="D44" s="17" t="str">
        <f>'4 priedo 1'!E48</f>
        <v>Kupiškio rajono savivaldybės administracija</v>
      </c>
      <c r="E44" s="110" t="s">
        <v>1034</v>
      </c>
      <c r="F44" s="141" t="s">
        <v>80</v>
      </c>
      <c r="G44" s="17" t="s">
        <v>1035</v>
      </c>
      <c r="H44" s="17">
        <v>1</v>
      </c>
      <c r="I44" s="129">
        <v>1</v>
      </c>
      <c r="J44" s="134">
        <v>1</v>
      </c>
      <c r="K44" s="127" t="s">
        <v>81</v>
      </c>
      <c r="L44" s="142" t="s">
        <v>1032</v>
      </c>
      <c r="M44" s="17">
        <v>13</v>
      </c>
      <c r="N44" s="129">
        <v>13</v>
      </c>
      <c r="O44" s="134">
        <v>15</v>
      </c>
      <c r="P44" s="127" t="s">
        <v>82</v>
      </c>
      <c r="Q44" s="142" t="s">
        <v>1033</v>
      </c>
      <c r="R44" s="17">
        <v>10</v>
      </c>
      <c r="S44" s="129">
        <v>10</v>
      </c>
      <c r="T44" s="134">
        <v>10</v>
      </c>
      <c r="U44" s="127" t="s">
        <v>981</v>
      </c>
      <c r="V44" s="17" t="s">
        <v>981</v>
      </c>
      <c r="W44" s="128" t="s">
        <v>981</v>
      </c>
      <c r="X44" s="129"/>
      <c r="Y44" s="144"/>
      <c r="Z44" s="127" t="s">
        <v>981</v>
      </c>
      <c r="AA44" s="17" t="s">
        <v>981</v>
      </c>
      <c r="AB44" s="128" t="s">
        <v>981</v>
      </c>
      <c r="AC44" s="129"/>
      <c r="AD44" s="144"/>
      <c r="AE44" s="131" t="s">
        <v>981</v>
      </c>
      <c r="AF44" s="38" t="s">
        <v>981</v>
      </c>
      <c r="AG44" s="145" t="s">
        <v>981</v>
      </c>
      <c r="AH44" s="143"/>
      <c r="AI44" s="144"/>
      <c r="AJ44" s="149"/>
      <c r="AK44" s="149"/>
      <c r="AL44" s="149"/>
      <c r="AM44" s="149"/>
      <c r="AN44" s="149"/>
    </row>
    <row r="45" spans="1:40" ht="156" x14ac:dyDescent="0.25">
      <c r="A45" s="17" t="str">
        <f>'4 priedo 1'!B49</f>
        <v>1.1.3.2.3</v>
      </c>
      <c r="B45" s="17" t="str">
        <f>'4 priedo 1'!C49</f>
        <v>R054407-275000-0030</v>
      </c>
      <c r="C45" s="17" t="str">
        <f>'4 priedo 1'!D49</f>
        <v>VšĮ Šv. Juozapo globos namų infrastuktūros modernizavimas ir plėtra įkuriant savarankiško gyvenimo namus</v>
      </c>
      <c r="D45" s="17" t="str">
        <f>'4 priedo 1'!E49</f>
        <v>VšĮ Šv. Juozapo globos namai</v>
      </c>
      <c r="E45" s="110" t="s">
        <v>1036</v>
      </c>
      <c r="F45" s="141" t="s">
        <v>80</v>
      </c>
      <c r="G45" s="17" t="s">
        <v>1035</v>
      </c>
      <c r="H45" s="17">
        <v>2</v>
      </c>
      <c r="I45" s="129">
        <v>2</v>
      </c>
      <c r="J45" s="134">
        <v>0</v>
      </c>
      <c r="K45" s="127" t="s">
        <v>81</v>
      </c>
      <c r="L45" s="142" t="s">
        <v>1032</v>
      </c>
      <c r="M45" s="17">
        <v>147</v>
      </c>
      <c r="N45" s="129">
        <v>147</v>
      </c>
      <c r="O45" s="134"/>
      <c r="P45" s="127" t="s">
        <v>82</v>
      </c>
      <c r="Q45" s="142" t="s">
        <v>1033</v>
      </c>
      <c r="R45" s="17">
        <v>91</v>
      </c>
      <c r="S45" s="129">
        <v>91</v>
      </c>
      <c r="T45" s="134">
        <v>0</v>
      </c>
      <c r="U45" s="127" t="s">
        <v>981</v>
      </c>
      <c r="V45" s="17" t="s">
        <v>981</v>
      </c>
      <c r="W45" s="128" t="s">
        <v>981</v>
      </c>
      <c r="X45" s="129"/>
      <c r="Y45" s="144"/>
      <c r="Z45" s="127" t="s">
        <v>981</v>
      </c>
      <c r="AA45" s="17" t="s">
        <v>981</v>
      </c>
      <c r="AB45" s="128" t="s">
        <v>981</v>
      </c>
      <c r="AC45" s="129"/>
      <c r="AD45" s="144"/>
      <c r="AE45" s="131" t="s">
        <v>981</v>
      </c>
      <c r="AF45" s="38" t="s">
        <v>981</v>
      </c>
      <c r="AG45" s="145" t="s">
        <v>981</v>
      </c>
      <c r="AH45" s="143"/>
      <c r="AI45" s="144"/>
      <c r="AJ45" s="149"/>
      <c r="AK45" s="149"/>
      <c r="AL45" s="149"/>
      <c r="AM45" s="149"/>
      <c r="AN45" s="149"/>
    </row>
    <row r="46" spans="1:40" ht="132" x14ac:dyDescent="0.25">
      <c r="A46" s="17" t="str">
        <f>'4 priedo 1'!B50</f>
        <v>1.1.3.2.4</v>
      </c>
      <c r="B46" s="17" t="str">
        <f>'4 priedo 1'!C50</f>
        <v>R054407-275000-0031</v>
      </c>
      <c r="C46" s="17" t="str">
        <f>'4 priedo 1'!D50</f>
        <v>Socialinių paslaugų infrastruktūros plėtra Pasvalio rajone</v>
      </c>
      <c r="D46" s="17" t="str">
        <f>'4 priedo 1'!E50</f>
        <v>Pasvalio r. Paslaugų ir Užimtumo Centras Pagyvenusiems ir Neįgaliesiems</v>
      </c>
      <c r="E46" s="110" t="s">
        <v>1037</v>
      </c>
      <c r="F46" s="141" t="s">
        <v>80</v>
      </c>
      <c r="G46" s="17" t="s">
        <v>1035</v>
      </c>
      <c r="H46" s="17">
        <v>1</v>
      </c>
      <c r="I46" s="129">
        <v>1</v>
      </c>
      <c r="J46" s="134">
        <v>0</v>
      </c>
      <c r="K46" s="127" t="s">
        <v>81</v>
      </c>
      <c r="L46" s="142" t="s">
        <v>1032</v>
      </c>
      <c r="M46" s="17">
        <v>120</v>
      </c>
      <c r="N46" s="129">
        <v>120</v>
      </c>
      <c r="O46" s="134">
        <v>0</v>
      </c>
      <c r="P46" s="127" t="s">
        <v>82</v>
      </c>
      <c r="Q46" s="142" t="s">
        <v>1033</v>
      </c>
      <c r="R46" s="17">
        <v>40</v>
      </c>
      <c r="S46" s="129">
        <v>40</v>
      </c>
      <c r="T46" s="134">
        <v>40</v>
      </c>
      <c r="U46" s="127" t="s">
        <v>981</v>
      </c>
      <c r="V46" s="17" t="s">
        <v>981</v>
      </c>
      <c r="W46" s="128" t="s">
        <v>981</v>
      </c>
      <c r="X46" s="129"/>
      <c r="Y46" s="144"/>
      <c r="Z46" s="127" t="s">
        <v>981</v>
      </c>
      <c r="AA46" s="17" t="s">
        <v>981</v>
      </c>
      <c r="AB46" s="128" t="s">
        <v>981</v>
      </c>
      <c r="AC46" s="129"/>
      <c r="AD46" s="144"/>
      <c r="AE46" s="131" t="s">
        <v>981</v>
      </c>
      <c r="AF46" s="38" t="s">
        <v>981</v>
      </c>
      <c r="AG46" s="145" t="s">
        <v>981</v>
      </c>
      <c r="AH46" s="143"/>
      <c r="AI46" s="144"/>
      <c r="AJ46" s="149"/>
      <c r="AK46" s="149"/>
      <c r="AL46" s="149"/>
      <c r="AM46" s="149"/>
      <c r="AN46" s="149"/>
    </row>
    <row r="47" spans="1:40" ht="132" x14ac:dyDescent="0.25">
      <c r="A47" s="17" t="str">
        <f>'4 priedo 1'!B51</f>
        <v>1.1.3.2.5</v>
      </c>
      <c r="B47" s="17" t="str">
        <f>'4 priedo 1'!C51</f>
        <v>R054407-275000-0032</v>
      </c>
      <c r="C47" s="17" t="str">
        <f>'4 priedo 1'!D51</f>
        <v>Socialinių paslaugų infrastruktūros plėtra Panevėžio rajono savivaldybėje</v>
      </c>
      <c r="D47" s="17" t="str">
        <f>'4 priedo 1'!E51</f>
        <v>Panevėžio  rajono socialinių paslaugų centras</v>
      </c>
      <c r="E47" s="110" t="s">
        <v>1038</v>
      </c>
      <c r="F47" s="141" t="s">
        <v>80</v>
      </c>
      <c r="G47" s="17" t="s">
        <v>1031</v>
      </c>
      <c r="H47" s="17">
        <v>1</v>
      </c>
      <c r="I47" s="129">
        <v>1</v>
      </c>
      <c r="J47" s="134">
        <v>0</v>
      </c>
      <c r="K47" s="127" t="s">
        <v>81</v>
      </c>
      <c r="L47" s="142" t="s">
        <v>1032</v>
      </c>
      <c r="M47" s="17">
        <v>36</v>
      </c>
      <c r="N47" s="129">
        <v>36</v>
      </c>
      <c r="O47" s="134">
        <v>0</v>
      </c>
      <c r="P47" s="127" t="s">
        <v>82</v>
      </c>
      <c r="Q47" s="142" t="s">
        <v>1033</v>
      </c>
      <c r="R47" s="17">
        <v>22</v>
      </c>
      <c r="S47" s="129">
        <v>22</v>
      </c>
      <c r="T47" s="134">
        <v>0</v>
      </c>
      <c r="U47" s="127" t="s">
        <v>981</v>
      </c>
      <c r="V47" s="17" t="s">
        <v>981</v>
      </c>
      <c r="W47" s="128" t="s">
        <v>981</v>
      </c>
      <c r="X47" s="129"/>
      <c r="Y47" s="144"/>
      <c r="Z47" s="127" t="s">
        <v>981</v>
      </c>
      <c r="AA47" s="17" t="s">
        <v>981</v>
      </c>
      <c r="AB47" s="128" t="s">
        <v>981</v>
      </c>
      <c r="AC47" s="129"/>
      <c r="AD47" s="144"/>
      <c r="AE47" s="131" t="s">
        <v>981</v>
      </c>
      <c r="AF47" s="38" t="s">
        <v>981</v>
      </c>
      <c r="AG47" s="145" t="s">
        <v>981</v>
      </c>
      <c r="AH47" s="143"/>
      <c r="AI47" s="144"/>
      <c r="AJ47" s="149"/>
      <c r="AK47" s="149"/>
      <c r="AL47" s="149"/>
      <c r="AM47" s="149"/>
      <c r="AN47" s="149"/>
    </row>
    <row r="48" spans="1:40" ht="36" x14ac:dyDescent="0.25">
      <c r="A48" s="12" t="str">
        <f>'4 priedo 1'!B52</f>
        <v>1.1.4.</v>
      </c>
      <c r="B48" s="12"/>
      <c r="C48" s="481" t="str">
        <f>'4 priedo 1'!D52</f>
        <v>Uždavinys: Sustiprinti sveikatą</v>
      </c>
      <c r="D48" s="57"/>
      <c r="E48" s="57"/>
      <c r="F48" s="102" t="s">
        <v>981</v>
      </c>
      <c r="G48" s="57" t="s">
        <v>981</v>
      </c>
      <c r="H48" s="57" t="s">
        <v>981</v>
      </c>
      <c r="I48" s="103"/>
      <c r="J48" s="104"/>
      <c r="K48" s="121" t="s">
        <v>981</v>
      </c>
      <c r="L48" s="103" t="s">
        <v>981</v>
      </c>
      <c r="M48" s="57" t="s">
        <v>981</v>
      </c>
      <c r="N48" s="103"/>
      <c r="O48" s="104"/>
      <c r="P48" s="121" t="s">
        <v>981</v>
      </c>
      <c r="Q48" s="103" t="s">
        <v>981</v>
      </c>
      <c r="R48" s="57" t="s">
        <v>981</v>
      </c>
      <c r="S48" s="106"/>
      <c r="T48" s="107"/>
      <c r="U48" s="121" t="s">
        <v>981</v>
      </c>
      <c r="V48" s="57" t="s">
        <v>981</v>
      </c>
      <c r="W48" s="122" t="s">
        <v>981</v>
      </c>
      <c r="X48" s="106"/>
      <c r="Y48" s="107"/>
      <c r="Z48" s="121" t="s">
        <v>981</v>
      </c>
      <c r="AA48" s="57" t="s">
        <v>981</v>
      </c>
      <c r="AB48" s="122" t="s">
        <v>981</v>
      </c>
      <c r="AC48" s="103"/>
      <c r="AD48" s="104"/>
      <c r="AE48" s="123" t="s">
        <v>981</v>
      </c>
      <c r="AF48" s="105" t="s">
        <v>981</v>
      </c>
      <c r="AG48" s="124" t="s">
        <v>981</v>
      </c>
      <c r="AH48" s="106"/>
      <c r="AI48" s="107"/>
      <c r="AJ48" s="109"/>
      <c r="AK48" s="109"/>
      <c r="AL48" s="109"/>
      <c r="AM48" s="109"/>
      <c r="AN48" s="109"/>
    </row>
    <row r="49" spans="1:40" ht="96" x14ac:dyDescent="0.25">
      <c r="A49" s="12" t="str">
        <f>'4 priedo 1'!B53</f>
        <v>1.1.4.1.</v>
      </c>
      <c r="B49" s="12"/>
      <c r="C49" s="481" t="str">
        <f>'4 priedo 1'!D53</f>
        <v>Priemonė: Gyventojų sveikatos stiprinimas bei ligų prevencijos vykdymas</v>
      </c>
      <c r="D49" s="57"/>
      <c r="E49" s="57"/>
      <c r="F49" s="102" t="s">
        <v>981</v>
      </c>
      <c r="G49" s="57" t="s">
        <v>981</v>
      </c>
      <c r="H49" s="57" t="s">
        <v>981</v>
      </c>
      <c r="I49" s="103"/>
      <c r="J49" s="104"/>
      <c r="K49" s="121" t="s">
        <v>981</v>
      </c>
      <c r="L49" s="103" t="s">
        <v>981</v>
      </c>
      <c r="M49" s="57" t="s">
        <v>981</v>
      </c>
      <c r="N49" s="103"/>
      <c r="O49" s="104"/>
      <c r="P49" s="121" t="s">
        <v>981</v>
      </c>
      <c r="Q49" s="103" t="s">
        <v>981</v>
      </c>
      <c r="R49" s="57" t="s">
        <v>981</v>
      </c>
      <c r="S49" s="106"/>
      <c r="T49" s="107"/>
      <c r="U49" s="121" t="s">
        <v>981</v>
      </c>
      <c r="V49" s="57" t="s">
        <v>981</v>
      </c>
      <c r="W49" s="122" t="s">
        <v>981</v>
      </c>
      <c r="X49" s="106"/>
      <c r="Y49" s="107"/>
      <c r="Z49" s="121" t="s">
        <v>981</v>
      </c>
      <c r="AA49" s="57" t="s">
        <v>981</v>
      </c>
      <c r="AB49" s="122" t="s">
        <v>981</v>
      </c>
      <c r="AC49" s="103"/>
      <c r="AD49" s="104"/>
      <c r="AE49" s="123" t="s">
        <v>981</v>
      </c>
      <c r="AF49" s="105" t="s">
        <v>981</v>
      </c>
      <c r="AG49" s="124" t="s">
        <v>981</v>
      </c>
      <c r="AH49" s="106"/>
      <c r="AI49" s="107"/>
      <c r="AJ49" s="109"/>
      <c r="AK49" s="109"/>
      <c r="AL49" s="109"/>
      <c r="AM49" s="109"/>
      <c r="AN49" s="109"/>
    </row>
    <row r="50" spans="1:40" ht="168" x14ac:dyDescent="0.25">
      <c r="A50" s="17" t="str">
        <f>'4 priedo 1'!B54</f>
        <v>1.1.4.1.1</v>
      </c>
      <c r="B50" s="17" t="str">
        <f>'4 priedo 1'!C54</f>
        <v>R056630-470000-0033</v>
      </c>
      <c r="C50" s="17" t="str">
        <f>'4 priedo 1'!D54</f>
        <v>Sveikatos ugdymo priemonių įgyvendinimas Biržų rajono savivaldybėje</v>
      </c>
      <c r="D50" s="17" t="str">
        <f>'4 priedo 1'!E54</f>
        <v>Biržų rajono savivaldybės visuomenės sveikatos biuras</v>
      </c>
      <c r="E50" s="110" t="s">
        <v>1039</v>
      </c>
      <c r="F50" s="141" t="s">
        <v>92</v>
      </c>
      <c r="G50" s="17" t="s">
        <v>1040</v>
      </c>
      <c r="H50" s="17">
        <v>1075</v>
      </c>
      <c r="I50" s="129">
        <v>1075</v>
      </c>
      <c r="J50" s="134">
        <v>928</v>
      </c>
      <c r="K50" s="127" t="s">
        <v>981</v>
      </c>
      <c r="L50" s="142" t="s">
        <v>981</v>
      </c>
      <c r="M50" s="17" t="s">
        <v>981</v>
      </c>
      <c r="N50" s="143"/>
      <c r="O50" s="144"/>
      <c r="P50" s="127" t="s">
        <v>981</v>
      </c>
      <c r="Q50" s="142" t="s">
        <v>981</v>
      </c>
      <c r="R50" s="17" t="s">
        <v>981</v>
      </c>
      <c r="S50" s="143"/>
      <c r="T50" s="144"/>
      <c r="U50" s="127" t="s">
        <v>981</v>
      </c>
      <c r="V50" s="17" t="s">
        <v>981</v>
      </c>
      <c r="W50" s="128" t="s">
        <v>981</v>
      </c>
      <c r="X50" s="129"/>
      <c r="Y50" s="144"/>
      <c r="Z50" s="127" t="s">
        <v>981</v>
      </c>
      <c r="AA50" s="17" t="s">
        <v>981</v>
      </c>
      <c r="AB50" s="128" t="s">
        <v>981</v>
      </c>
      <c r="AC50" s="129"/>
      <c r="AD50" s="144"/>
      <c r="AE50" s="131" t="s">
        <v>981</v>
      </c>
      <c r="AF50" s="38" t="s">
        <v>981</v>
      </c>
      <c r="AG50" s="145" t="s">
        <v>981</v>
      </c>
      <c r="AH50" s="143"/>
      <c r="AI50" s="144"/>
      <c r="AJ50" s="97"/>
      <c r="AK50" s="97"/>
      <c r="AL50" s="97"/>
      <c r="AM50" s="97"/>
      <c r="AN50" s="97"/>
    </row>
    <row r="51" spans="1:40" ht="168" x14ac:dyDescent="0.25">
      <c r="A51" s="17" t="str">
        <f>'4 priedo 1'!B55</f>
        <v>1.1.4.1.2</v>
      </c>
      <c r="B51" s="17" t="str">
        <f>'4 priedo 1'!C55</f>
        <v>R056630-470000-0034</v>
      </c>
      <c r="C51" s="17" t="str">
        <f>'4 priedo 1'!D55</f>
        <v>Sveikos gyvensenos skatinimas Kupiškio rajono savivaldybėje</v>
      </c>
      <c r="D51" s="17" t="str">
        <f>'4 priedo 1'!E55</f>
        <v>Kupiškio rajono savivaldybės administracija</v>
      </c>
      <c r="E51" s="110" t="s">
        <v>1041</v>
      </c>
      <c r="F51" s="141" t="s">
        <v>1042</v>
      </c>
      <c r="G51" s="17" t="s">
        <v>1040</v>
      </c>
      <c r="H51" s="17">
        <v>921</v>
      </c>
      <c r="I51" s="129">
        <v>921</v>
      </c>
      <c r="J51" s="134">
        <v>1626</v>
      </c>
      <c r="K51" s="127" t="s">
        <v>981</v>
      </c>
      <c r="L51" s="142" t="s">
        <v>981</v>
      </c>
      <c r="M51" s="17" t="s">
        <v>981</v>
      </c>
      <c r="N51" s="143"/>
      <c r="O51" s="144"/>
      <c r="P51" s="127" t="s">
        <v>981</v>
      </c>
      <c r="Q51" s="142" t="s">
        <v>981</v>
      </c>
      <c r="R51" s="17" t="s">
        <v>981</v>
      </c>
      <c r="S51" s="143"/>
      <c r="T51" s="144"/>
      <c r="U51" s="127" t="s">
        <v>981</v>
      </c>
      <c r="V51" s="17" t="s">
        <v>981</v>
      </c>
      <c r="W51" s="128" t="s">
        <v>981</v>
      </c>
      <c r="X51" s="129"/>
      <c r="Y51" s="144"/>
      <c r="Z51" s="127" t="s">
        <v>981</v>
      </c>
      <c r="AA51" s="17" t="s">
        <v>981</v>
      </c>
      <c r="AB51" s="128" t="s">
        <v>981</v>
      </c>
      <c r="AC51" s="129"/>
      <c r="AD51" s="144"/>
      <c r="AE51" s="131" t="s">
        <v>981</v>
      </c>
      <c r="AF51" s="38" t="s">
        <v>981</v>
      </c>
      <c r="AG51" s="145" t="s">
        <v>981</v>
      </c>
      <c r="AH51" s="143"/>
      <c r="AI51" s="144"/>
      <c r="AJ51" s="97"/>
      <c r="AK51" s="97"/>
      <c r="AL51" s="97"/>
      <c r="AM51" s="97"/>
      <c r="AN51" s="97"/>
    </row>
    <row r="52" spans="1:40" ht="168" x14ac:dyDescent="0.25">
      <c r="A52" s="17" t="str">
        <f>'4 priedo 1'!B56</f>
        <v>1.1.4.1.3</v>
      </c>
      <c r="B52" s="17" t="str">
        <f>'4 priedo 1'!C56</f>
        <v>R056630-470000-0035</v>
      </c>
      <c r="C52" s="17" t="str">
        <f>'4 priedo 1'!D56</f>
        <v>Sveikos gyvensenos skatinimas Panevėžio mieste</v>
      </c>
      <c r="D52" s="17" t="str">
        <f>'4 priedo 1'!E56</f>
        <v xml:space="preserve">Panevėžio miesto savivaldybės visuomenės sveikatos biuras </v>
      </c>
      <c r="E52" s="110" t="s">
        <v>1043</v>
      </c>
      <c r="F52" s="141" t="s">
        <v>1042</v>
      </c>
      <c r="G52" s="17" t="s">
        <v>1040</v>
      </c>
      <c r="H52" s="17">
        <v>1989</v>
      </c>
      <c r="I52" s="129">
        <v>1989</v>
      </c>
      <c r="J52" s="134">
        <v>1576</v>
      </c>
      <c r="K52" s="127" t="s">
        <v>981</v>
      </c>
      <c r="L52" s="142" t="s">
        <v>981</v>
      </c>
      <c r="M52" s="17" t="s">
        <v>981</v>
      </c>
      <c r="N52" s="143"/>
      <c r="O52" s="144"/>
      <c r="P52" s="127" t="s">
        <v>981</v>
      </c>
      <c r="Q52" s="142" t="s">
        <v>981</v>
      </c>
      <c r="R52" s="17" t="s">
        <v>981</v>
      </c>
      <c r="S52" s="143"/>
      <c r="T52" s="144"/>
      <c r="U52" s="127" t="s">
        <v>981</v>
      </c>
      <c r="V52" s="17" t="s">
        <v>981</v>
      </c>
      <c r="W52" s="128" t="s">
        <v>981</v>
      </c>
      <c r="X52" s="129"/>
      <c r="Y52" s="144"/>
      <c r="Z52" s="127" t="s">
        <v>981</v>
      </c>
      <c r="AA52" s="17" t="s">
        <v>981</v>
      </c>
      <c r="AB52" s="128" t="s">
        <v>981</v>
      </c>
      <c r="AC52" s="129"/>
      <c r="AD52" s="144"/>
      <c r="AE52" s="131" t="s">
        <v>981</v>
      </c>
      <c r="AF52" s="38" t="s">
        <v>981</v>
      </c>
      <c r="AG52" s="145" t="s">
        <v>981</v>
      </c>
      <c r="AH52" s="143"/>
      <c r="AI52" s="144"/>
      <c r="AJ52" s="97"/>
      <c r="AK52" s="97"/>
      <c r="AL52" s="97"/>
      <c r="AM52" s="97"/>
      <c r="AN52" s="97"/>
    </row>
    <row r="53" spans="1:40" ht="168" x14ac:dyDescent="0.25">
      <c r="A53" s="17" t="str">
        <f>'4 priedo 1'!B57</f>
        <v>1.1.4.1.4</v>
      </c>
      <c r="B53" s="17" t="str">
        <f>'4 priedo 1'!C57</f>
        <v>R056630-470000-0036</v>
      </c>
      <c r="C53" s="17" t="str">
        <f>'4 priedo 1'!D57</f>
        <v>Sveikos gyvensenos skatinimas Panevėžio rajone</v>
      </c>
      <c r="D53" s="17" t="str">
        <f>'4 priedo 1'!E57</f>
        <v>Panevėžio rajono savivaldybės visuomenės sveikatos biuras</v>
      </c>
      <c r="E53" s="110" t="s">
        <v>1044</v>
      </c>
      <c r="F53" s="141" t="s">
        <v>1045</v>
      </c>
      <c r="G53" s="17" t="s">
        <v>1040</v>
      </c>
      <c r="H53" s="17">
        <v>800</v>
      </c>
      <c r="I53" s="129">
        <v>800</v>
      </c>
      <c r="J53" s="134">
        <v>916</v>
      </c>
      <c r="K53" s="127" t="s">
        <v>981</v>
      </c>
      <c r="L53" s="142" t="s">
        <v>981</v>
      </c>
      <c r="M53" s="17" t="s">
        <v>981</v>
      </c>
      <c r="N53" s="143"/>
      <c r="O53" s="144"/>
      <c r="P53" s="127" t="s">
        <v>981</v>
      </c>
      <c r="Q53" s="142" t="s">
        <v>981</v>
      </c>
      <c r="R53" s="17" t="s">
        <v>981</v>
      </c>
      <c r="S53" s="143"/>
      <c r="T53" s="144"/>
      <c r="U53" s="127" t="s">
        <v>981</v>
      </c>
      <c r="V53" s="17" t="s">
        <v>981</v>
      </c>
      <c r="W53" s="128" t="s">
        <v>981</v>
      </c>
      <c r="X53" s="129"/>
      <c r="Y53" s="144"/>
      <c r="Z53" s="127" t="s">
        <v>981</v>
      </c>
      <c r="AA53" s="17" t="s">
        <v>981</v>
      </c>
      <c r="AB53" s="128" t="s">
        <v>981</v>
      </c>
      <c r="AC53" s="129"/>
      <c r="AD53" s="144"/>
      <c r="AE53" s="131" t="s">
        <v>981</v>
      </c>
      <c r="AF53" s="38" t="s">
        <v>981</v>
      </c>
      <c r="AG53" s="145" t="s">
        <v>981</v>
      </c>
      <c r="AH53" s="143"/>
      <c r="AI53" s="144"/>
      <c r="AJ53" s="97"/>
      <c r="AK53" s="97"/>
      <c r="AL53" s="97"/>
      <c r="AM53" s="97"/>
      <c r="AN53" s="97"/>
    </row>
    <row r="54" spans="1:40" ht="168" x14ac:dyDescent="0.25">
      <c r="A54" s="17" t="str">
        <f>'4 priedo 1'!B58</f>
        <v>1.1.4.1.5</v>
      </c>
      <c r="B54" s="17" t="str">
        <f>'4 priedo 1'!C58</f>
        <v>R056630-475000-0037</v>
      </c>
      <c r="C54" s="17" t="str">
        <f>'4 priedo 1'!D58</f>
        <v>Sveikos gyvensenos skatinimas Pasvalio rajone</v>
      </c>
      <c r="D54" s="17" t="str">
        <f>'4 priedo 1'!E58</f>
        <v>Pasvalio rajono savivaldybės vsuomenės sveikatos biuras</v>
      </c>
      <c r="E54" s="110" t="s">
        <v>1046</v>
      </c>
      <c r="F54" s="141" t="s">
        <v>1042</v>
      </c>
      <c r="G54" s="17" t="s">
        <v>1040</v>
      </c>
      <c r="H54" s="17">
        <v>1050</v>
      </c>
      <c r="I54" s="129">
        <v>1050</v>
      </c>
      <c r="J54" s="134">
        <v>628</v>
      </c>
      <c r="K54" s="127" t="s">
        <v>981</v>
      </c>
      <c r="L54" s="142" t="s">
        <v>981</v>
      </c>
      <c r="M54" s="17" t="s">
        <v>981</v>
      </c>
      <c r="N54" s="143"/>
      <c r="O54" s="144"/>
      <c r="P54" s="127" t="s">
        <v>981</v>
      </c>
      <c r="Q54" s="142" t="s">
        <v>981</v>
      </c>
      <c r="R54" s="17" t="s">
        <v>981</v>
      </c>
      <c r="S54" s="143"/>
      <c r="T54" s="144"/>
      <c r="U54" s="127" t="s">
        <v>981</v>
      </c>
      <c r="V54" s="17" t="s">
        <v>981</v>
      </c>
      <c r="W54" s="128" t="s">
        <v>981</v>
      </c>
      <c r="X54" s="129"/>
      <c r="Y54" s="144"/>
      <c r="Z54" s="127" t="s">
        <v>981</v>
      </c>
      <c r="AA54" s="17" t="s">
        <v>981</v>
      </c>
      <c r="AB54" s="128" t="s">
        <v>981</v>
      </c>
      <c r="AC54" s="129"/>
      <c r="AD54" s="144"/>
      <c r="AE54" s="131" t="s">
        <v>981</v>
      </c>
      <c r="AF54" s="38" t="s">
        <v>981</v>
      </c>
      <c r="AG54" s="145" t="s">
        <v>981</v>
      </c>
      <c r="AH54" s="143"/>
      <c r="AI54" s="144"/>
      <c r="AJ54" s="97"/>
      <c r="AK54" s="97"/>
      <c r="AL54" s="97"/>
      <c r="AM54" s="97"/>
      <c r="AN54" s="97"/>
    </row>
    <row r="55" spans="1:40" ht="168" x14ac:dyDescent="0.25">
      <c r="A55" s="17" t="str">
        <f>'4 priedo 1'!B59</f>
        <v>1.1.4.1.6</v>
      </c>
      <c r="B55" s="17" t="str">
        <f>'4 priedo 1'!C59</f>
        <v>R056630-475000-0038</v>
      </c>
      <c r="C55" s="17" t="str">
        <f>'4 priedo 1'!D59</f>
        <v>Sveikos gyvensenos skatinimas Rokiškio rajono savivaldybėje</v>
      </c>
      <c r="D55" s="17" t="str">
        <f>'4 priedo 1'!E59</f>
        <v>Rokiškio rajono savivaldybės visuomenės sveikatos biuras</v>
      </c>
      <c r="E55" s="110" t="s">
        <v>1047</v>
      </c>
      <c r="F55" s="141" t="s">
        <v>1048</v>
      </c>
      <c r="G55" s="17" t="s">
        <v>1040</v>
      </c>
      <c r="H55" s="17">
        <v>1205</v>
      </c>
      <c r="I55" s="129">
        <v>1205</v>
      </c>
      <c r="J55" s="134">
        <v>1366</v>
      </c>
      <c r="K55" s="127" t="s">
        <v>981</v>
      </c>
      <c r="L55" s="142" t="s">
        <v>981</v>
      </c>
      <c r="M55" s="17" t="s">
        <v>981</v>
      </c>
      <c r="N55" s="143"/>
      <c r="O55" s="144"/>
      <c r="P55" s="127" t="s">
        <v>981</v>
      </c>
      <c r="Q55" s="142" t="s">
        <v>981</v>
      </c>
      <c r="R55" s="17" t="s">
        <v>981</v>
      </c>
      <c r="S55" s="143"/>
      <c r="T55" s="144"/>
      <c r="U55" s="127" t="s">
        <v>981</v>
      </c>
      <c r="V55" s="17" t="s">
        <v>981</v>
      </c>
      <c r="W55" s="128" t="s">
        <v>981</v>
      </c>
      <c r="X55" s="129"/>
      <c r="Y55" s="144"/>
      <c r="Z55" s="127" t="s">
        <v>981</v>
      </c>
      <c r="AA55" s="17" t="s">
        <v>981</v>
      </c>
      <c r="AB55" s="128" t="s">
        <v>981</v>
      </c>
      <c r="AC55" s="129"/>
      <c r="AD55" s="144"/>
      <c r="AE55" s="131" t="s">
        <v>981</v>
      </c>
      <c r="AF55" s="38" t="s">
        <v>981</v>
      </c>
      <c r="AG55" s="145" t="s">
        <v>981</v>
      </c>
      <c r="AH55" s="143"/>
      <c r="AI55" s="144"/>
      <c r="AJ55" s="97"/>
      <c r="AK55" s="97"/>
      <c r="AL55" s="97"/>
      <c r="AM55" s="97"/>
      <c r="AN55" s="97"/>
    </row>
    <row r="56" spans="1:40" ht="132" x14ac:dyDescent="0.25">
      <c r="A56" s="12" t="str">
        <f>'4 priedo 1'!B60</f>
        <v>1.1.4.2.</v>
      </c>
      <c r="B56" s="12"/>
      <c r="C56" s="481" t="str">
        <f>'4 priedo 1'!D60</f>
        <v>Priemonė: Sveikatos priežiūros (pirminės ir visuomenės) kokybės ir prieinamumo gerinimas</v>
      </c>
      <c r="D56" s="57"/>
      <c r="E56" s="57"/>
      <c r="F56" s="102" t="s">
        <v>981</v>
      </c>
      <c r="G56" s="57" t="s">
        <v>981</v>
      </c>
      <c r="H56" s="57" t="s">
        <v>981</v>
      </c>
      <c r="I56" s="103"/>
      <c r="J56" s="104"/>
      <c r="K56" s="121" t="s">
        <v>981</v>
      </c>
      <c r="L56" s="103" t="s">
        <v>981</v>
      </c>
      <c r="M56" s="57" t="s">
        <v>981</v>
      </c>
      <c r="N56" s="103"/>
      <c r="O56" s="104"/>
      <c r="P56" s="121" t="s">
        <v>981</v>
      </c>
      <c r="Q56" s="103" t="s">
        <v>981</v>
      </c>
      <c r="R56" s="57" t="s">
        <v>981</v>
      </c>
      <c r="S56" s="106"/>
      <c r="T56" s="107"/>
      <c r="U56" s="121" t="s">
        <v>981</v>
      </c>
      <c r="V56" s="57" t="s">
        <v>981</v>
      </c>
      <c r="W56" s="122" t="s">
        <v>981</v>
      </c>
      <c r="X56" s="106"/>
      <c r="Y56" s="107"/>
      <c r="Z56" s="121" t="s">
        <v>981</v>
      </c>
      <c r="AA56" s="57" t="s">
        <v>981</v>
      </c>
      <c r="AB56" s="122" t="s">
        <v>981</v>
      </c>
      <c r="AC56" s="103"/>
      <c r="AD56" s="104"/>
      <c r="AE56" s="123" t="s">
        <v>981</v>
      </c>
      <c r="AF56" s="105" t="s">
        <v>981</v>
      </c>
      <c r="AG56" s="124" t="s">
        <v>981</v>
      </c>
      <c r="AH56" s="106"/>
      <c r="AI56" s="107"/>
      <c r="AJ56" s="109"/>
      <c r="AK56" s="109"/>
      <c r="AL56" s="109"/>
      <c r="AM56" s="109"/>
      <c r="AN56" s="109"/>
    </row>
    <row r="57" spans="1:40" ht="216" x14ac:dyDescent="0.25">
      <c r="A57" s="17" t="str">
        <f>'4 priedo 1'!B61</f>
        <v>1.1.4.2.1</v>
      </c>
      <c r="B57" s="17" t="str">
        <f>'4 priedo 1'!C61</f>
        <v>R056615-470000-0039</v>
      </c>
      <c r="C57" s="17" t="str">
        <f>'4 priedo 1'!D61</f>
        <v>Priemonių, gerinančių ambulatorinių sveikatos priežiūros paslaugų prieinamumą tuberkulioze sergantiems asmenims, įgyvendinimas Biržų rajono savivaldybėje</v>
      </c>
      <c r="D57" s="17" t="str">
        <f>'4 priedo 1'!E61</f>
        <v>Biržų rajono savivaldybės administracija</v>
      </c>
      <c r="E57" s="110" t="s">
        <v>1049</v>
      </c>
      <c r="F57" s="141" t="s">
        <v>95</v>
      </c>
      <c r="G57" s="17" t="s">
        <v>1050</v>
      </c>
      <c r="H57" s="17">
        <v>28</v>
      </c>
      <c r="I57" s="129">
        <v>28</v>
      </c>
      <c r="J57" s="134">
        <v>27</v>
      </c>
      <c r="K57" s="127" t="s">
        <v>981</v>
      </c>
      <c r="L57" s="142" t="s">
        <v>981</v>
      </c>
      <c r="M57" s="17" t="s">
        <v>981</v>
      </c>
      <c r="N57" s="143"/>
      <c r="O57" s="144"/>
      <c r="P57" s="127" t="s">
        <v>981</v>
      </c>
      <c r="Q57" s="142" t="s">
        <v>981</v>
      </c>
      <c r="R57" s="17" t="s">
        <v>981</v>
      </c>
      <c r="S57" s="143"/>
      <c r="T57" s="144"/>
      <c r="U57" s="127" t="s">
        <v>981</v>
      </c>
      <c r="V57" s="17" t="s">
        <v>981</v>
      </c>
      <c r="W57" s="128" t="s">
        <v>981</v>
      </c>
      <c r="X57" s="129"/>
      <c r="Y57" s="144"/>
      <c r="Z57" s="127" t="s">
        <v>981</v>
      </c>
      <c r="AA57" s="17" t="s">
        <v>981</v>
      </c>
      <c r="AB57" s="128" t="s">
        <v>981</v>
      </c>
      <c r="AC57" s="129"/>
      <c r="AD57" s="144"/>
      <c r="AE57" s="131" t="s">
        <v>981</v>
      </c>
      <c r="AF57" s="38" t="s">
        <v>981</v>
      </c>
      <c r="AG57" s="145" t="s">
        <v>981</v>
      </c>
      <c r="AH57" s="143"/>
      <c r="AI57" s="144"/>
      <c r="AJ57" s="97"/>
      <c r="AK57" s="97"/>
      <c r="AL57" s="97"/>
      <c r="AM57" s="97"/>
      <c r="AN57" s="97"/>
    </row>
    <row r="58" spans="1:40" ht="216" x14ac:dyDescent="0.25">
      <c r="A58" s="17" t="str">
        <f>'4 priedo 1'!B62</f>
        <v>1.1.4.2.2</v>
      </c>
      <c r="B58" s="17" t="str">
        <f>'4 priedo 1'!C62</f>
        <v>R056615-475000-0040</v>
      </c>
      <c r="C58" s="17" t="str">
        <f>'4 priedo 1'!D62</f>
        <v>Priemonių, gerinančių ambulatorinių sveikatos priežiūros paslaugų prieinamumą tuberkulioze sergantiems asmenims, įgyvendinimas Kupiškio rajono savivaldybėje</v>
      </c>
      <c r="D58" s="17" t="str">
        <f>'4 priedo 1'!E62</f>
        <v>Kupiškio rajono savivaldybės administracija</v>
      </c>
      <c r="E58" s="110" t="s">
        <v>1051</v>
      </c>
      <c r="F58" s="141" t="s">
        <v>1052</v>
      </c>
      <c r="G58" s="17" t="s">
        <v>1050</v>
      </c>
      <c r="H58" s="17">
        <v>14</v>
      </c>
      <c r="I58" s="129">
        <v>14</v>
      </c>
      <c r="J58" s="134">
        <v>6</v>
      </c>
      <c r="K58" s="127" t="s">
        <v>981</v>
      </c>
      <c r="L58" s="142" t="s">
        <v>981</v>
      </c>
      <c r="M58" s="17" t="s">
        <v>981</v>
      </c>
      <c r="N58" s="143"/>
      <c r="O58" s="144"/>
      <c r="P58" s="127" t="s">
        <v>981</v>
      </c>
      <c r="Q58" s="142" t="s">
        <v>981</v>
      </c>
      <c r="R58" s="17" t="s">
        <v>981</v>
      </c>
      <c r="S58" s="143"/>
      <c r="T58" s="144"/>
      <c r="U58" s="127" t="s">
        <v>981</v>
      </c>
      <c r="V58" s="17" t="s">
        <v>981</v>
      </c>
      <c r="W58" s="128" t="s">
        <v>981</v>
      </c>
      <c r="X58" s="129"/>
      <c r="Y58" s="144"/>
      <c r="Z58" s="127" t="s">
        <v>981</v>
      </c>
      <c r="AA58" s="17" t="s">
        <v>981</v>
      </c>
      <c r="AB58" s="128" t="s">
        <v>981</v>
      </c>
      <c r="AC58" s="129"/>
      <c r="AD58" s="144"/>
      <c r="AE58" s="131" t="s">
        <v>981</v>
      </c>
      <c r="AF58" s="38" t="s">
        <v>981</v>
      </c>
      <c r="AG58" s="145" t="s">
        <v>981</v>
      </c>
      <c r="AH58" s="143"/>
      <c r="AI58" s="144"/>
      <c r="AJ58" s="97"/>
      <c r="AK58" s="97"/>
      <c r="AL58" s="97"/>
      <c r="AM58" s="97"/>
      <c r="AN58" s="97"/>
    </row>
    <row r="59" spans="1:40" ht="216" x14ac:dyDescent="0.25">
      <c r="A59" s="17" t="str">
        <f>'4 priedo 1'!B63</f>
        <v>1.1.4.2.3</v>
      </c>
      <c r="B59" s="17" t="str">
        <f>'4 priedo 1'!C63</f>
        <v>R056615-470000-0041</v>
      </c>
      <c r="C59" s="17" t="str">
        <f>'4 priedo 1'!D63</f>
        <v>Didinti sveikatos priežiūros paslaugų prieinamumą ir kokybę tuberkulioze sergantiems pacientams ambulatorinio gydymo metu Panevėžio mieste</v>
      </c>
      <c r="D59" s="17" t="str">
        <f>'4 priedo 1'!E63</f>
        <v>Panevėžio miesto savivaldybės administracija</v>
      </c>
      <c r="E59" s="110" t="s">
        <v>1053</v>
      </c>
      <c r="F59" s="141" t="s">
        <v>1052</v>
      </c>
      <c r="G59" s="17" t="s">
        <v>1050</v>
      </c>
      <c r="H59" s="17">
        <v>56</v>
      </c>
      <c r="I59" s="142">
        <v>56</v>
      </c>
      <c r="J59" s="146">
        <v>27</v>
      </c>
      <c r="K59" s="127" t="s">
        <v>981</v>
      </c>
      <c r="L59" s="142" t="s">
        <v>981</v>
      </c>
      <c r="M59" s="17" t="s">
        <v>981</v>
      </c>
      <c r="N59" s="147"/>
      <c r="O59" s="148"/>
      <c r="P59" s="127" t="s">
        <v>981</v>
      </c>
      <c r="Q59" s="142" t="s">
        <v>981</v>
      </c>
      <c r="R59" s="17" t="s">
        <v>981</v>
      </c>
      <c r="S59" s="147"/>
      <c r="T59" s="148"/>
      <c r="U59" s="127" t="s">
        <v>981</v>
      </c>
      <c r="V59" s="17" t="s">
        <v>981</v>
      </c>
      <c r="W59" s="128" t="s">
        <v>981</v>
      </c>
      <c r="X59" s="142"/>
      <c r="Y59" s="148"/>
      <c r="Z59" s="127" t="s">
        <v>981</v>
      </c>
      <c r="AA59" s="17" t="s">
        <v>981</v>
      </c>
      <c r="AB59" s="128" t="s">
        <v>981</v>
      </c>
      <c r="AC59" s="142"/>
      <c r="AD59" s="148"/>
      <c r="AE59" s="131" t="s">
        <v>981</v>
      </c>
      <c r="AF59" s="38" t="s">
        <v>981</v>
      </c>
      <c r="AG59" s="145" t="s">
        <v>981</v>
      </c>
      <c r="AH59" s="147"/>
      <c r="AI59" s="148"/>
      <c r="AJ59" s="97"/>
      <c r="AK59" s="97"/>
      <c r="AL59" s="97"/>
      <c r="AM59" s="97"/>
      <c r="AN59" s="97"/>
    </row>
    <row r="60" spans="1:40" ht="216" x14ac:dyDescent="0.25">
      <c r="A60" s="17" t="str">
        <f>'4 priedo 1'!B64</f>
        <v>1.1.4.2.4</v>
      </c>
      <c r="B60" s="17" t="str">
        <f>'4 priedo 1'!C64</f>
        <v>R056615-470000-0042</v>
      </c>
      <c r="C60" s="17" t="str">
        <f>'4 priedo 1'!D64</f>
        <v>Priemonių, gerinančių ambulatorinių sveikatos priežiūros paslaugų prieinamumą tuberkulioze sergantiems asmenims, įgyvendinimas Panevėžio rajono savivaldybėje</v>
      </c>
      <c r="D60" s="17" t="str">
        <f>'4 priedo 1'!E64</f>
        <v>Panevėžio rajono savivaldybės administracija</v>
      </c>
      <c r="E60" s="110" t="s">
        <v>1054</v>
      </c>
      <c r="F60" s="141" t="s">
        <v>1052</v>
      </c>
      <c r="G60" s="17" t="s">
        <v>1050</v>
      </c>
      <c r="H60" s="17">
        <v>43</v>
      </c>
      <c r="I60" s="129">
        <v>43</v>
      </c>
      <c r="J60" s="134">
        <v>26</v>
      </c>
      <c r="K60" s="127" t="s">
        <v>981</v>
      </c>
      <c r="L60" s="142" t="s">
        <v>981</v>
      </c>
      <c r="M60" s="17" t="s">
        <v>981</v>
      </c>
      <c r="N60" s="143"/>
      <c r="O60" s="144"/>
      <c r="P60" s="127" t="s">
        <v>981</v>
      </c>
      <c r="Q60" s="142" t="s">
        <v>981</v>
      </c>
      <c r="R60" s="17" t="s">
        <v>981</v>
      </c>
      <c r="S60" s="143"/>
      <c r="T60" s="144"/>
      <c r="U60" s="127" t="s">
        <v>981</v>
      </c>
      <c r="V60" s="17" t="s">
        <v>981</v>
      </c>
      <c r="W60" s="128" t="s">
        <v>981</v>
      </c>
      <c r="X60" s="129"/>
      <c r="Y60" s="144"/>
      <c r="Z60" s="127" t="s">
        <v>981</v>
      </c>
      <c r="AA60" s="17" t="s">
        <v>981</v>
      </c>
      <c r="AB60" s="128" t="s">
        <v>981</v>
      </c>
      <c r="AC60" s="129"/>
      <c r="AD60" s="144"/>
      <c r="AE60" s="131" t="s">
        <v>981</v>
      </c>
      <c r="AF60" s="38" t="s">
        <v>981</v>
      </c>
      <c r="AG60" s="145" t="s">
        <v>981</v>
      </c>
      <c r="AH60" s="143"/>
      <c r="AI60" s="144"/>
      <c r="AJ60" s="97"/>
      <c r="AK60" s="97"/>
      <c r="AL60" s="97"/>
      <c r="AM60" s="97"/>
      <c r="AN60" s="97"/>
    </row>
    <row r="61" spans="1:40" ht="216" x14ac:dyDescent="0.25">
      <c r="A61" s="17" t="str">
        <f>'4 priedo 1'!B65</f>
        <v>1.1.4.2.5</v>
      </c>
      <c r="B61" s="17" t="str">
        <f>'4 priedo 1'!C65</f>
        <v>R056615-475000-0043</v>
      </c>
      <c r="C61" s="17" t="str">
        <f>'4 priedo 1'!D65</f>
        <v>Priemonių, gerinančių ambulatorinių sveikatos priežiūros paslaugų prieinamumą tuberkulioze sergantiems asmenims, įgyvendinimas Pasvalio rajone</v>
      </c>
      <c r="D61" s="17" t="str">
        <f>'4 priedo 1'!E65</f>
        <v>Pasvalio rajono savivaldybės administracija</v>
      </c>
      <c r="E61" s="110" t="s">
        <v>1055</v>
      </c>
      <c r="F61" s="141" t="s">
        <v>1052</v>
      </c>
      <c r="G61" s="17" t="s">
        <v>1056</v>
      </c>
      <c r="H61" s="17">
        <v>43</v>
      </c>
      <c r="I61" s="129">
        <v>43</v>
      </c>
      <c r="J61" s="134">
        <v>8</v>
      </c>
      <c r="K61" s="127" t="s">
        <v>981</v>
      </c>
      <c r="L61" s="142" t="s">
        <v>981</v>
      </c>
      <c r="M61" s="17" t="s">
        <v>981</v>
      </c>
      <c r="N61" s="143"/>
      <c r="O61" s="144"/>
      <c r="P61" s="127" t="s">
        <v>981</v>
      </c>
      <c r="Q61" s="142" t="s">
        <v>981</v>
      </c>
      <c r="R61" s="17" t="s">
        <v>981</v>
      </c>
      <c r="S61" s="143"/>
      <c r="T61" s="144"/>
      <c r="U61" s="127" t="s">
        <v>981</v>
      </c>
      <c r="V61" s="17" t="s">
        <v>981</v>
      </c>
      <c r="W61" s="128" t="s">
        <v>981</v>
      </c>
      <c r="X61" s="129"/>
      <c r="Y61" s="144"/>
      <c r="Z61" s="127" t="s">
        <v>981</v>
      </c>
      <c r="AA61" s="17" t="s">
        <v>981</v>
      </c>
      <c r="AB61" s="128" t="s">
        <v>981</v>
      </c>
      <c r="AC61" s="129"/>
      <c r="AD61" s="144"/>
      <c r="AE61" s="131" t="s">
        <v>981</v>
      </c>
      <c r="AF61" s="38" t="s">
        <v>981</v>
      </c>
      <c r="AG61" s="145" t="s">
        <v>981</v>
      </c>
      <c r="AH61" s="143"/>
      <c r="AI61" s="144"/>
      <c r="AJ61" s="97"/>
      <c r="AK61" s="97"/>
      <c r="AL61" s="97"/>
      <c r="AM61" s="97"/>
      <c r="AN61" s="97"/>
    </row>
    <row r="62" spans="1:40" ht="216" x14ac:dyDescent="0.25">
      <c r="A62" s="17" t="str">
        <f>'4 priedo 1'!B66</f>
        <v>1.1.4.2.6</v>
      </c>
      <c r="B62" s="17" t="str">
        <f>'4 priedo 1'!C66</f>
        <v>R056615-475000-0044</v>
      </c>
      <c r="C62" s="17" t="str">
        <f>'4 priedo 1'!D66</f>
        <v xml:space="preserve">Priemonių, gerinančių ambulatorinių sveikatos priežiūros paslaugų prieinamumą tuberkuliozesergantiems asmenims, įgyvendinimas Rokiškio rajono savivaldybėje </v>
      </c>
      <c r="D62" s="17" t="str">
        <f>'4 priedo 1'!E66</f>
        <v>Viešoji įstaiga Rokiškio pirminės asmens sveikatos priežiūros centras</v>
      </c>
      <c r="E62" s="110" t="s">
        <v>1057</v>
      </c>
      <c r="F62" s="141" t="s">
        <v>1052</v>
      </c>
      <c r="G62" s="17" t="s">
        <v>1050</v>
      </c>
      <c r="H62" s="17">
        <v>16</v>
      </c>
      <c r="I62" s="129">
        <v>16</v>
      </c>
      <c r="J62" s="134">
        <v>13</v>
      </c>
      <c r="K62" s="127" t="s">
        <v>981</v>
      </c>
      <c r="L62" s="142" t="s">
        <v>981</v>
      </c>
      <c r="M62" s="17" t="s">
        <v>981</v>
      </c>
      <c r="N62" s="143"/>
      <c r="O62" s="144"/>
      <c r="P62" s="127" t="s">
        <v>981</v>
      </c>
      <c r="Q62" s="142" t="s">
        <v>981</v>
      </c>
      <c r="R62" s="17" t="s">
        <v>981</v>
      </c>
      <c r="S62" s="143"/>
      <c r="T62" s="144"/>
      <c r="U62" s="127" t="s">
        <v>981</v>
      </c>
      <c r="V62" s="17" t="s">
        <v>981</v>
      </c>
      <c r="W62" s="128" t="s">
        <v>981</v>
      </c>
      <c r="X62" s="129"/>
      <c r="Y62" s="144"/>
      <c r="Z62" s="127" t="s">
        <v>981</v>
      </c>
      <c r="AA62" s="17" t="s">
        <v>981</v>
      </c>
      <c r="AB62" s="128" t="s">
        <v>981</v>
      </c>
      <c r="AC62" s="129"/>
      <c r="AD62" s="144"/>
      <c r="AE62" s="131" t="s">
        <v>981</v>
      </c>
      <c r="AF62" s="38" t="s">
        <v>981</v>
      </c>
      <c r="AG62" s="145" t="s">
        <v>981</v>
      </c>
      <c r="AH62" s="143"/>
      <c r="AI62" s="144"/>
      <c r="AJ62" s="97"/>
      <c r="AK62" s="97"/>
      <c r="AL62" s="97"/>
      <c r="AM62" s="97"/>
      <c r="AN62" s="97"/>
    </row>
    <row r="63" spans="1:40" ht="108" x14ac:dyDescent="0.25">
      <c r="A63" s="12" t="str">
        <f>'4 priedo 1'!B67</f>
        <v>1.1.4.3.</v>
      </c>
      <c r="B63" s="12"/>
      <c r="C63" s="481" t="str">
        <f>'4 priedo 1'!D67</f>
        <v>Priemonė: Pirminės asmens sveikatos priežiūros veiklos efektyvumo didinimas</v>
      </c>
      <c r="D63" s="57"/>
      <c r="E63" s="57"/>
      <c r="F63" s="102" t="s">
        <v>981</v>
      </c>
      <c r="G63" s="57" t="s">
        <v>981</v>
      </c>
      <c r="H63" s="57" t="s">
        <v>981</v>
      </c>
      <c r="I63" s="103"/>
      <c r="J63" s="104"/>
      <c r="K63" s="121" t="s">
        <v>981</v>
      </c>
      <c r="L63" s="103" t="s">
        <v>981</v>
      </c>
      <c r="M63" s="57" t="s">
        <v>981</v>
      </c>
      <c r="N63" s="103"/>
      <c r="O63" s="104"/>
      <c r="P63" s="121" t="s">
        <v>981</v>
      </c>
      <c r="Q63" s="103" t="s">
        <v>981</v>
      </c>
      <c r="R63" s="57" t="s">
        <v>981</v>
      </c>
      <c r="S63" s="106"/>
      <c r="T63" s="107"/>
      <c r="U63" s="121" t="s">
        <v>981</v>
      </c>
      <c r="V63" s="57" t="s">
        <v>981</v>
      </c>
      <c r="W63" s="122" t="s">
        <v>981</v>
      </c>
      <c r="X63" s="106"/>
      <c r="Y63" s="107"/>
      <c r="Z63" s="121" t="s">
        <v>981</v>
      </c>
      <c r="AA63" s="57" t="s">
        <v>981</v>
      </c>
      <c r="AB63" s="122" t="s">
        <v>981</v>
      </c>
      <c r="AC63" s="103"/>
      <c r="AD63" s="104"/>
      <c r="AE63" s="123" t="s">
        <v>981</v>
      </c>
      <c r="AF63" s="105" t="s">
        <v>981</v>
      </c>
      <c r="AG63" s="124" t="s">
        <v>981</v>
      </c>
      <c r="AH63" s="106"/>
      <c r="AI63" s="107"/>
      <c r="AJ63" s="109"/>
      <c r="AK63" s="109"/>
      <c r="AL63" s="109"/>
      <c r="AM63" s="109"/>
      <c r="AN63" s="109"/>
    </row>
    <row r="64" spans="1:40" ht="180" x14ac:dyDescent="0.25">
      <c r="A64" s="17" t="str">
        <f>'4 priedo 1'!B68</f>
        <v>1.1.4.3.1</v>
      </c>
      <c r="B64" s="17" t="str">
        <f>'4 priedo 1'!C68</f>
        <v>R056609-270000-0045</v>
      </c>
      <c r="C64" s="17" t="str">
        <f>'4 priedo 1'!D68</f>
        <v>Pirminės asmens sveikatos priežiūros paslaugų kokybės ir prieinamumo gerinimas VšĮ Biržų rajono savivaldybės poliklinikoje</v>
      </c>
      <c r="D64" s="17" t="str">
        <f>'4 priedo 1'!E68</f>
        <v xml:space="preserve">VšĮ Biržų rajono savivaldybės poliklinika </v>
      </c>
      <c r="E64" s="110" t="s">
        <v>1058</v>
      </c>
      <c r="F64" s="141" t="s">
        <v>98</v>
      </c>
      <c r="G64" s="17" t="s">
        <v>1059</v>
      </c>
      <c r="H64" s="17">
        <v>18702</v>
      </c>
      <c r="I64" s="129">
        <v>18702</v>
      </c>
      <c r="J64" s="134">
        <v>0</v>
      </c>
      <c r="K64" s="127" t="s">
        <v>99</v>
      </c>
      <c r="L64" s="142" t="s">
        <v>1060</v>
      </c>
      <c r="M64" s="17">
        <v>1</v>
      </c>
      <c r="N64" s="129">
        <v>1</v>
      </c>
      <c r="O64" s="134">
        <v>0</v>
      </c>
      <c r="P64" s="127" t="s">
        <v>981</v>
      </c>
      <c r="Q64" s="142" t="s">
        <v>981</v>
      </c>
      <c r="R64" s="17" t="s">
        <v>981</v>
      </c>
      <c r="S64" s="143"/>
      <c r="T64" s="144"/>
      <c r="U64" s="127" t="s">
        <v>981</v>
      </c>
      <c r="V64" s="17" t="s">
        <v>981</v>
      </c>
      <c r="W64" s="128" t="s">
        <v>981</v>
      </c>
      <c r="X64" s="129"/>
      <c r="Y64" s="144"/>
      <c r="Z64" s="127" t="s">
        <v>981</v>
      </c>
      <c r="AA64" s="17" t="s">
        <v>981</v>
      </c>
      <c r="AB64" s="128" t="s">
        <v>981</v>
      </c>
      <c r="AC64" s="129"/>
      <c r="AD64" s="144"/>
      <c r="AE64" s="131" t="s">
        <v>981</v>
      </c>
      <c r="AF64" s="38" t="s">
        <v>981</v>
      </c>
      <c r="AG64" s="145" t="s">
        <v>981</v>
      </c>
      <c r="AH64" s="143"/>
      <c r="AI64" s="144"/>
      <c r="AJ64" s="97"/>
      <c r="AK64" s="97"/>
      <c r="AL64" s="97"/>
      <c r="AM64" s="97"/>
      <c r="AN64" s="97"/>
    </row>
    <row r="65" spans="1:40" ht="180" x14ac:dyDescent="0.25">
      <c r="A65" s="17" t="str">
        <f>'4 priedo 1'!B69</f>
        <v>1.1.4.3.2</v>
      </c>
      <c r="B65" s="17" t="str">
        <f>'4 priedo 1'!C69</f>
        <v>R056609-270000-0046</v>
      </c>
      <c r="C65" s="17" t="str">
        <f>'4 priedo 1'!D69</f>
        <v>Pirminės asmens sveikatos priežiūros paslaugų kokybės ir prieinamumo gerinimas UAB Biržų šeimos gydytojų centre</v>
      </c>
      <c r="D65" s="17" t="str">
        <f>'4 priedo 1'!E69</f>
        <v>UAB Biržų šeimos gydytojų centras</v>
      </c>
      <c r="E65" s="110" t="s">
        <v>1061</v>
      </c>
      <c r="F65" s="141" t="s">
        <v>98</v>
      </c>
      <c r="G65" s="17" t="s">
        <v>1059</v>
      </c>
      <c r="H65" s="17">
        <v>5499</v>
      </c>
      <c r="I65" s="129">
        <v>5499</v>
      </c>
      <c r="J65" s="134">
        <v>5725</v>
      </c>
      <c r="K65" s="127" t="s">
        <v>99</v>
      </c>
      <c r="L65" s="142" t="s">
        <v>1060</v>
      </c>
      <c r="M65" s="17">
        <v>1</v>
      </c>
      <c r="N65" s="129">
        <v>1</v>
      </c>
      <c r="O65" s="134">
        <v>1</v>
      </c>
      <c r="P65" s="127" t="s">
        <v>981</v>
      </c>
      <c r="Q65" s="142" t="s">
        <v>981</v>
      </c>
      <c r="R65" s="17" t="s">
        <v>981</v>
      </c>
      <c r="S65" s="143"/>
      <c r="T65" s="144"/>
      <c r="U65" s="127" t="s">
        <v>981</v>
      </c>
      <c r="V65" s="17" t="s">
        <v>981</v>
      </c>
      <c r="W65" s="128" t="s">
        <v>981</v>
      </c>
      <c r="X65" s="129"/>
      <c r="Y65" s="144"/>
      <c r="Z65" s="127" t="s">
        <v>981</v>
      </c>
      <c r="AA65" s="17" t="s">
        <v>981</v>
      </c>
      <c r="AB65" s="128" t="s">
        <v>981</v>
      </c>
      <c r="AC65" s="129"/>
      <c r="AD65" s="144"/>
      <c r="AE65" s="131" t="s">
        <v>981</v>
      </c>
      <c r="AF65" s="38" t="s">
        <v>981</v>
      </c>
      <c r="AG65" s="145" t="s">
        <v>981</v>
      </c>
      <c r="AH65" s="143"/>
      <c r="AI65" s="144"/>
      <c r="AJ65" s="97"/>
      <c r="AK65" s="97"/>
      <c r="AL65" s="97"/>
      <c r="AM65" s="97"/>
      <c r="AN65" s="97"/>
    </row>
    <row r="66" spans="1:40" ht="180" x14ac:dyDescent="0.25">
      <c r="A66" s="17" t="str">
        <f>'4 priedo 1'!B70</f>
        <v>1.1.4.3.3</v>
      </c>
      <c r="B66" s="17" t="str">
        <f>'4 priedo 1'!C70</f>
        <v>R056609-270000-0047</v>
      </c>
      <c r="C66" s="17" t="str">
        <f>'4 priedo 1'!D70</f>
        <v xml:space="preserve">Pirminės asmens sveikatos priežiūros veikos efektyvumo didinimas Kupiškio rajono savivaldybėje </v>
      </c>
      <c r="D66" s="17" t="str">
        <f>'4 priedo 1'!E70</f>
        <v>Kupiškio rajono savivaldybės administracija</v>
      </c>
      <c r="E66" s="110" t="s">
        <v>1062</v>
      </c>
      <c r="F66" s="141" t="s">
        <v>98</v>
      </c>
      <c r="G66" s="17" t="s">
        <v>1059</v>
      </c>
      <c r="H66" s="17">
        <v>16484</v>
      </c>
      <c r="I66" s="129">
        <v>16484</v>
      </c>
      <c r="J66" s="134">
        <v>0</v>
      </c>
      <c r="K66" s="127" t="s">
        <v>99</v>
      </c>
      <c r="L66" s="142" t="s">
        <v>1060</v>
      </c>
      <c r="M66" s="17">
        <v>1</v>
      </c>
      <c r="N66" s="129">
        <v>1</v>
      </c>
      <c r="O66" s="134">
        <v>0</v>
      </c>
      <c r="P66" s="127" t="s">
        <v>981</v>
      </c>
      <c r="Q66" s="142" t="s">
        <v>981</v>
      </c>
      <c r="R66" s="17" t="s">
        <v>981</v>
      </c>
      <c r="S66" s="143"/>
      <c r="T66" s="144"/>
      <c r="U66" s="127" t="s">
        <v>981</v>
      </c>
      <c r="V66" s="17" t="s">
        <v>981</v>
      </c>
      <c r="W66" s="128" t="s">
        <v>981</v>
      </c>
      <c r="X66" s="129"/>
      <c r="Y66" s="144"/>
      <c r="Z66" s="127" t="s">
        <v>981</v>
      </c>
      <c r="AA66" s="17" t="s">
        <v>981</v>
      </c>
      <c r="AB66" s="128" t="s">
        <v>981</v>
      </c>
      <c r="AC66" s="129"/>
      <c r="AD66" s="144"/>
      <c r="AE66" s="131" t="s">
        <v>981</v>
      </c>
      <c r="AF66" s="38" t="s">
        <v>981</v>
      </c>
      <c r="AG66" s="145" t="s">
        <v>981</v>
      </c>
      <c r="AH66" s="143"/>
      <c r="AI66" s="144"/>
      <c r="AJ66" s="97"/>
      <c r="AK66" s="97"/>
      <c r="AL66" s="97"/>
      <c r="AM66" s="97"/>
      <c r="AN66" s="97"/>
    </row>
    <row r="67" spans="1:40" ht="180" x14ac:dyDescent="0.25">
      <c r="A67" s="17" t="str">
        <f>'4 priedo 1'!B71</f>
        <v>1.1.4.3.4</v>
      </c>
      <c r="B67" s="17" t="str">
        <f>'4 priedo 1'!C71</f>
        <v>R056609-270000-0048</v>
      </c>
      <c r="C67" s="17" t="str">
        <f>'4 priedo 1'!D71</f>
        <v>Smėlynės šeimos ambulatorijos tikslinių grupių asmenims teikiamų pirminės asmens sveikatos priežiūros paslaugų kokybės ir prieinamumo gerinimas</v>
      </c>
      <c r="D67" s="17" t="str">
        <f>'4 priedo 1'!E71</f>
        <v xml:space="preserve">UAB "Smėlynės šeimos ambulatorija" </v>
      </c>
      <c r="E67" s="110" t="s">
        <v>1063</v>
      </c>
      <c r="F67" s="141" t="s">
        <v>98</v>
      </c>
      <c r="G67" s="17" t="s">
        <v>1059</v>
      </c>
      <c r="H67" s="17">
        <v>1990</v>
      </c>
      <c r="I67" s="129">
        <v>1990</v>
      </c>
      <c r="J67" s="134">
        <v>0</v>
      </c>
      <c r="K67" s="127" t="s">
        <v>99</v>
      </c>
      <c r="L67" s="142" t="s">
        <v>1060</v>
      </c>
      <c r="M67" s="17">
        <v>1</v>
      </c>
      <c r="N67" s="129">
        <v>1</v>
      </c>
      <c r="O67" s="134">
        <v>0</v>
      </c>
      <c r="P67" s="127" t="s">
        <v>981</v>
      </c>
      <c r="Q67" s="142" t="s">
        <v>981</v>
      </c>
      <c r="R67" s="17" t="s">
        <v>981</v>
      </c>
      <c r="S67" s="143"/>
      <c r="T67" s="144"/>
      <c r="U67" s="127" t="s">
        <v>981</v>
      </c>
      <c r="V67" s="17" t="s">
        <v>981</v>
      </c>
      <c r="W67" s="128" t="s">
        <v>981</v>
      </c>
      <c r="X67" s="129"/>
      <c r="Y67" s="144"/>
      <c r="Z67" s="127" t="s">
        <v>981</v>
      </c>
      <c r="AA67" s="17" t="s">
        <v>981</v>
      </c>
      <c r="AB67" s="128" t="s">
        <v>981</v>
      </c>
      <c r="AC67" s="129"/>
      <c r="AD67" s="144"/>
      <c r="AE67" s="131" t="s">
        <v>981</v>
      </c>
      <c r="AF67" s="38" t="s">
        <v>981</v>
      </c>
      <c r="AG67" s="145" t="s">
        <v>981</v>
      </c>
      <c r="AH67" s="143"/>
      <c r="AI67" s="144"/>
      <c r="AJ67" s="97"/>
      <c r="AK67" s="97"/>
      <c r="AL67" s="97"/>
      <c r="AM67" s="97"/>
      <c r="AN67" s="97"/>
    </row>
    <row r="68" spans="1:40" ht="180" x14ac:dyDescent="0.25">
      <c r="A68" s="17" t="str">
        <f>'4 priedo 1'!B72</f>
        <v>1.1.4.3.5</v>
      </c>
      <c r="B68" s="17" t="str">
        <f>'4 priedo 1'!C72</f>
        <v>R056609-270000-0049</v>
      </c>
      <c r="C68" s="17" t="str">
        <f>'4 priedo 1'!D72</f>
        <v xml:space="preserve">Projektas RPT 2019-09-3 sprendimu Nr. 51/4S-19 išbrauktas </v>
      </c>
      <c r="D68" s="17">
        <f>'4 priedo 1'!E72</f>
        <v>0</v>
      </c>
      <c r="E68" s="110" t="s">
        <v>1064</v>
      </c>
      <c r="F68" s="141" t="s">
        <v>98</v>
      </c>
      <c r="G68" s="17" t="s">
        <v>1059</v>
      </c>
      <c r="H68" s="17">
        <v>0</v>
      </c>
      <c r="I68" s="147"/>
      <c r="J68" s="148"/>
      <c r="K68" s="127" t="s">
        <v>99</v>
      </c>
      <c r="L68" s="142" t="s">
        <v>1060</v>
      </c>
      <c r="M68" s="17">
        <v>0</v>
      </c>
      <c r="N68" s="147"/>
      <c r="O68" s="148"/>
      <c r="P68" s="127" t="s">
        <v>981</v>
      </c>
      <c r="Q68" s="142" t="s">
        <v>981</v>
      </c>
      <c r="R68" s="17" t="s">
        <v>981</v>
      </c>
      <c r="S68" s="147"/>
      <c r="T68" s="148"/>
      <c r="U68" s="127" t="s">
        <v>981</v>
      </c>
      <c r="V68" s="17" t="s">
        <v>981</v>
      </c>
      <c r="W68" s="128" t="s">
        <v>981</v>
      </c>
      <c r="X68" s="142"/>
      <c r="Y68" s="148"/>
      <c r="Z68" s="127" t="s">
        <v>981</v>
      </c>
      <c r="AA68" s="17" t="s">
        <v>981</v>
      </c>
      <c r="AB68" s="128" t="s">
        <v>981</v>
      </c>
      <c r="AC68" s="142"/>
      <c r="AD68" s="148"/>
      <c r="AE68" s="131" t="s">
        <v>981</v>
      </c>
      <c r="AF68" s="38" t="s">
        <v>981</v>
      </c>
      <c r="AG68" s="145" t="s">
        <v>981</v>
      </c>
      <c r="AH68" s="147"/>
      <c r="AI68" s="148"/>
      <c r="AJ68" s="97"/>
      <c r="AK68" s="97"/>
      <c r="AL68" s="97"/>
      <c r="AM68" s="97"/>
      <c r="AN68" s="97"/>
    </row>
    <row r="69" spans="1:40" ht="180" x14ac:dyDescent="0.25">
      <c r="A69" s="17" t="str">
        <f>'4 priedo 1'!B73</f>
        <v>1.1.4.3.6</v>
      </c>
      <c r="B69" s="17" t="str">
        <f>'4 priedo 1'!C73</f>
        <v>R056609-270000-0050</v>
      </c>
      <c r="C69" s="17" t="str">
        <f>'4 priedo 1'!D73</f>
        <v>Pirminės asmens sveikatos priežiūros efektyvumo didinimas Pilėnų šeimos medicinos centre</v>
      </c>
      <c r="D69" s="17" t="str">
        <f>'4 priedo 1'!E73</f>
        <v>UAB "Pilėnų šeimos medicinos centras"</v>
      </c>
      <c r="E69" s="110" t="s">
        <v>1065</v>
      </c>
      <c r="F69" s="141" t="s">
        <v>98</v>
      </c>
      <c r="G69" s="17" t="s">
        <v>1059</v>
      </c>
      <c r="H69" s="17">
        <v>1697</v>
      </c>
      <c r="I69" s="129">
        <v>1697</v>
      </c>
      <c r="J69" s="134">
        <v>0</v>
      </c>
      <c r="K69" s="127" t="s">
        <v>99</v>
      </c>
      <c r="L69" s="142" t="s">
        <v>1060</v>
      </c>
      <c r="M69" s="17">
        <v>1</v>
      </c>
      <c r="N69" s="129">
        <v>1</v>
      </c>
      <c r="O69" s="134">
        <v>0</v>
      </c>
      <c r="P69" s="127" t="s">
        <v>981</v>
      </c>
      <c r="Q69" s="142" t="s">
        <v>981</v>
      </c>
      <c r="R69" s="17" t="s">
        <v>981</v>
      </c>
      <c r="S69" s="143"/>
      <c r="T69" s="144"/>
      <c r="U69" s="127" t="s">
        <v>981</v>
      </c>
      <c r="V69" s="17" t="s">
        <v>981</v>
      </c>
      <c r="W69" s="128" t="s">
        <v>981</v>
      </c>
      <c r="X69" s="129"/>
      <c r="Y69" s="144"/>
      <c r="Z69" s="127" t="s">
        <v>981</v>
      </c>
      <c r="AA69" s="17" t="s">
        <v>981</v>
      </c>
      <c r="AB69" s="128" t="s">
        <v>981</v>
      </c>
      <c r="AC69" s="129"/>
      <c r="AD69" s="144"/>
      <c r="AE69" s="131" t="s">
        <v>981</v>
      </c>
      <c r="AF69" s="38" t="s">
        <v>981</v>
      </c>
      <c r="AG69" s="145" t="s">
        <v>981</v>
      </c>
      <c r="AH69" s="143"/>
      <c r="AI69" s="144"/>
      <c r="AJ69" s="97"/>
      <c r="AK69" s="97"/>
      <c r="AL69" s="97"/>
      <c r="AM69" s="97"/>
      <c r="AN69" s="97"/>
    </row>
    <row r="70" spans="1:40" ht="180" x14ac:dyDescent="0.25">
      <c r="A70" s="17" t="str">
        <f>'4 priedo 1'!B74</f>
        <v>1.1.4.3.7</v>
      </c>
      <c r="B70" s="17" t="str">
        <f>'4 priedo 1'!C74</f>
        <v>R056609-270000-0051</v>
      </c>
      <c r="C70" s="17" t="str">
        <f>'4 priedo 1'!D74</f>
        <v xml:space="preserve">Pirminės asmens sveikatos priežiūros veiklos efektyvumo didinimas Panevėžio mieste </v>
      </c>
      <c r="D70" s="17" t="str">
        <f>'4 priedo 1'!E74</f>
        <v xml:space="preserve">VšĮ "Panevėžio miesto poliklinika" </v>
      </c>
      <c r="E70" s="110" t="s">
        <v>1066</v>
      </c>
      <c r="F70" s="141" t="s">
        <v>98</v>
      </c>
      <c r="G70" s="17" t="s">
        <v>1059</v>
      </c>
      <c r="H70" s="17">
        <v>19000</v>
      </c>
      <c r="I70" s="129">
        <v>19000</v>
      </c>
      <c r="J70" s="134">
        <v>0</v>
      </c>
      <c r="K70" s="127" t="s">
        <v>99</v>
      </c>
      <c r="L70" s="142" t="s">
        <v>1060</v>
      </c>
      <c r="M70" s="17">
        <v>1</v>
      </c>
      <c r="N70" s="129">
        <v>1</v>
      </c>
      <c r="O70" s="134">
        <v>0</v>
      </c>
      <c r="P70" s="127" t="s">
        <v>981</v>
      </c>
      <c r="Q70" s="142" t="s">
        <v>981</v>
      </c>
      <c r="R70" s="17" t="s">
        <v>981</v>
      </c>
      <c r="S70" s="143"/>
      <c r="T70" s="144"/>
      <c r="U70" s="127" t="s">
        <v>981</v>
      </c>
      <c r="V70" s="17" t="s">
        <v>981</v>
      </c>
      <c r="W70" s="128" t="s">
        <v>981</v>
      </c>
      <c r="X70" s="129"/>
      <c r="Y70" s="144"/>
      <c r="Z70" s="127" t="s">
        <v>981</v>
      </c>
      <c r="AA70" s="17" t="s">
        <v>981</v>
      </c>
      <c r="AB70" s="128" t="s">
        <v>981</v>
      </c>
      <c r="AC70" s="129"/>
      <c r="AD70" s="144"/>
      <c r="AE70" s="131" t="s">
        <v>981</v>
      </c>
      <c r="AF70" s="38" t="s">
        <v>981</v>
      </c>
      <c r="AG70" s="145" t="s">
        <v>981</v>
      </c>
      <c r="AH70" s="143"/>
      <c r="AI70" s="144"/>
      <c r="AJ70" s="97"/>
      <c r="AK70" s="97"/>
      <c r="AL70" s="97"/>
      <c r="AM70" s="97"/>
      <c r="AN70" s="97"/>
    </row>
    <row r="71" spans="1:40" ht="180" x14ac:dyDescent="0.25">
      <c r="A71" s="17" t="str">
        <f>'4 priedo 1'!B75</f>
        <v>1.1.4.3.8</v>
      </c>
      <c r="B71" s="17" t="str">
        <f>'4 priedo 1'!C75</f>
        <v>R056609-270000-0052</v>
      </c>
      <c r="C71" s="17" t="str">
        <f>'4 priedo 1'!D75</f>
        <v>UAB "MediCA klinika" teikiamų pirminės asmens sveikatos priežiūros paslaugų efektyvumo didinimas Panevėžio miesto savivaldybėje</v>
      </c>
      <c r="D71" s="17" t="str">
        <f>'4 priedo 1'!E75</f>
        <v>UAB "MediCa klinika"</v>
      </c>
      <c r="E71" s="110" t="s">
        <v>1067</v>
      </c>
      <c r="F71" s="141" t="s">
        <v>98</v>
      </c>
      <c r="G71" s="17" t="s">
        <v>1059</v>
      </c>
      <c r="H71" s="17">
        <v>4800</v>
      </c>
      <c r="I71" s="129">
        <v>4800</v>
      </c>
      <c r="J71" s="134">
        <v>0</v>
      </c>
      <c r="K71" s="127" t="s">
        <v>99</v>
      </c>
      <c r="L71" s="142" t="s">
        <v>1060</v>
      </c>
      <c r="M71" s="17">
        <v>1</v>
      </c>
      <c r="N71" s="129">
        <v>1</v>
      </c>
      <c r="O71" s="134">
        <v>0</v>
      </c>
      <c r="P71" s="127" t="s">
        <v>981</v>
      </c>
      <c r="Q71" s="142" t="s">
        <v>981</v>
      </c>
      <c r="R71" s="17" t="s">
        <v>981</v>
      </c>
      <c r="S71" s="143"/>
      <c r="T71" s="144"/>
      <c r="U71" s="127" t="s">
        <v>981</v>
      </c>
      <c r="V71" s="17" t="s">
        <v>981</v>
      </c>
      <c r="W71" s="128" t="s">
        <v>981</v>
      </c>
      <c r="X71" s="129"/>
      <c r="Y71" s="144"/>
      <c r="Z71" s="127" t="s">
        <v>981</v>
      </c>
      <c r="AA71" s="17" t="s">
        <v>981</v>
      </c>
      <c r="AB71" s="128" t="s">
        <v>981</v>
      </c>
      <c r="AC71" s="129"/>
      <c r="AD71" s="144"/>
      <c r="AE71" s="131" t="s">
        <v>981</v>
      </c>
      <c r="AF71" s="38" t="s">
        <v>981</v>
      </c>
      <c r="AG71" s="145" t="s">
        <v>981</v>
      </c>
      <c r="AH71" s="143"/>
      <c r="AI71" s="144"/>
      <c r="AJ71" s="97"/>
      <c r="AK71" s="97"/>
      <c r="AL71" s="97"/>
      <c r="AM71" s="97"/>
      <c r="AN71" s="97"/>
    </row>
    <row r="72" spans="1:40" ht="192" x14ac:dyDescent="0.25">
      <c r="A72" s="17" t="str">
        <f>'4 priedo 1'!B76</f>
        <v>1.1.4.3.9</v>
      </c>
      <c r="B72" s="17" t="str">
        <f>'4 priedo 1'!C76</f>
        <v>R056609-270000-0053</v>
      </c>
      <c r="C72" s="17" t="str">
        <f>'4 priedo 1'!D76</f>
        <v>Vaikams, neįgaliesiems, senyviems teikiamų pirminės asmens sveikatos priežiūros paslaugų kokybės ir prieinamumo gerinimas Kniaudiškių šeimos klinikoje</v>
      </c>
      <c r="D72" s="17" t="str">
        <f>'4 priedo 1'!E76</f>
        <v xml:space="preserve">UAB "Kniaudiškių šeimos klinika" </v>
      </c>
      <c r="E72" s="110" t="s">
        <v>1068</v>
      </c>
      <c r="F72" s="141" t="s">
        <v>98</v>
      </c>
      <c r="G72" s="17" t="s">
        <v>1059</v>
      </c>
      <c r="H72" s="17">
        <v>7289</v>
      </c>
      <c r="I72" s="129">
        <v>7289</v>
      </c>
      <c r="J72" s="134">
        <v>0</v>
      </c>
      <c r="K72" s="127" t="s">
        <v>99</v>
      </c>
      <c r="L72" s="142" t="s">
        <v>1060</v>
      </c>
      <c r="M72" s="17">
        <v>1</v>
      </c>
      <c r="N72" s="129">
        <v>1</v>
      </c>
      <c r="O72" s="134">
        <v>0</v>
      </c>
      <c r="P72" s="127" t="s">
        <v>981</v>
      </c>
      <c r="Q72" s="142" t="s">
        <v>981</v>
      </c>
      <c r="R72" s="17" t="s">
        <v>981</v>
      </c>
      <c r="S72" s="143"/>
      <c r="T72" s="144"/>
      <c r="U72" s="127" t="s">
        <v>981</v>
      </c>
      <c r="V72" s="17" t="s">
        <v>981</v>
      </c>
      <c r="W72" s="128" t="s">
        <v>981</v>
      </c>
      <c r="X72" s="129"/>
      <c r="Y72" s="144"/>
      <c r="Z72" s="127" t="s">
        <v>981</v>
      </c>
      <c r="AA72" s="17" t="s">
        <v>981</v>
      </c>
      <c r="AB72" s="128" t="s">
        <v>981</v>
      </c>
      <c r="AC72" s="129"/>
      <c r="AD72" s="144"/>
      <c r="AE72" s="131" t="s">
        <v>981</v>
      </c>
      <c r="AF72" s="38" t="s">
        <v>981</v>
      </c>
      <c r="AG72" s="145" t="s">
        <v>981</v>
      </c>
      <c r="AH72" s="143"/>
      <c r="AI72" s="144"/>
      <c r="AJ72" s="97"/>
      <c r="AK72" s="97"/>
      <c r="AL72" s="97"/>
      <c r="AM72" s="97"/>
      <c r="AN72" s="97"/>
    </row>
    <row r="73" spans="1:40" ht="180" x14ac:dyDescent="0.25">
      <c r="A73" s="17" t="str">
        <f>'4 priedo 1'!B77</f>
        <v>1.1.4.3.10</v>
      </c>
      <c r="B73" s="17" t="str">
        <f>'4 priedo 1'!C77</f>
        <v>R056609-275000-0054</v>
      </c>
      <c r="C73" s="17" t="str">
        <f>'4 priedo 1'!D77</f>
        <v xml:space="preserve">Pirminės asmens sveikatos priežiūros veiklos efektyvumo didinimas VšĮ Panevėžio rajono savivaldybės poliklinikoje </v>
      </c>
      <c r="D73" s="17" t="str">
        <f>'4 priedo 1'!E77</f>
        <v xml:space="preserve">VšĮ Panevėžio rajono savivaldybės poliklinika </v>
      </c>
      <c r="E73" s="110" t="s">
        <v>1069</v>
      </c>
      <c r="F73" s="141" t="s">
        <v>98</v>
      </c>
      <c r="G73" s="17" t="s">
        <v>1059</v>
      </c>
      <c r="H73" s="17">
        <v>15963</v>
      </c>
      <c r="I73" s="129">
        <v>15963</v>
      </c>
      <c r="J73" s="134">
        <v>0</v>
      </c>
      <c r="K73" s="127" t="s">
        <v>99</v>
      </c>
      <c r="L73" s="142" t="s">
        <v>1060</v>
      </c>
      <c r="M73" s="17">
        <v>1</v>
      </c>
      <c r="N73" s="129">
        <v>1</v>
      </c>
      <c r="O73" s="134">
        <v>0</v>
      </c>
      <c r="P73" s="127" t="s">
        <v>981</v>
      </c>
      <c r="Q73" s="142" t="s">
        <v>981</v>
      </c>
      <c r="R73" s="17" t="s">
        <v>981</v>
      </c>
      <c r="S73" s="143"/>
      <c r="T73" s="144"/>
      <c r="U73" s="127" t="s">
        <v>981</v>
      </c>
      <c r="V73" s="17" t="s">
        <v>981</v>
      </c>
      <c r="W73" s="128" t="s">
        <v>981</v>
      </c>
      <c r="X73" s="129"/>
      <c r="Y73" s="144"/>
      <c r="Z73" s="127" t="s">
        <v>981</v>
      </c>
      <c r="AA73" s="17" t="s">
        <v>981</v>
      </c>
      <c r="AB73" s="128" t="s">
        <v>981</v>
      </c>
      <c r="AC73" s="129"/>
      <c r="AD73" s="144"/>
      <c r="AE73" s="131" t="s">
        <v>981</v>
      </c>
      <c r="AF73" s="38" t="s">
        <v>981</v>
      </c>
      <c r="AG73" s="145" t="s">
        <v>981</v>
      </c>
      <c r="AH73" s="143"/>
      <c r="AI73" s="144"/>
      <c r="AJ73" s="97"/>
      <c r="AK73" s="97"/>
      <c r="AL73" s="97"/>
      <c r="AM73" s="97"/>
      <c r="AN73" s="97"/>
    </row>
    <row r="74" spans="1:40" ht="180" x14ac:dyDescent="0.25">
      <c r="A74" s="17" t="str">
        <f>'4 priedo 1'!B78</f>
        <v>1.1.4.3.11</v>
      </c>
      <c r="B74" s="17" t="str">
        <f>'4 priedo 1'!C78</f>
        <v>R056609-270000-0055</v>
      </c>
      <c r="C74" s="17" t="str">
        <f>'4 priedo 1'!D78</f>
        <v>Pirminės asmens sveikatos priežiūros veiklos efektyvumo didinimas VšĮ Krekenavos pirminės sveikatos priežiūros centre</v>
      </c>
      <c r="D74" s="17" t="str">
        <f>'4 priedo 1'!E78</f>
        <v>VšĮ Krekenavos pirminės sveikatos priežiūros centras</v>
      </c>
      <c r="E74" s="110" t="s">
        <v>1070</v>
      </c>
      <c r="F74" s="141" t="s">
        <v>98</v>
      </c>
      <c r="G74" s="17" t="s">
        <v>1059</v>
      </c>
      <c r="H74" s="17">
        <v>1486</v>
      </c>
      <c r="I74" s="129">
        <v>1486</v>
      </c>
      <c r="J74" s="134">
        <v>1561</v>
      </c>
      <c r="K74" s="127" t="s">
        <v>99</v>
      </c>
      <c r="L74" s="142" t="s">
        <v>1060</v>
      </c>
      <c r="M74" s="17">
        <v>1</v>
      </c>
      <c r="N74" s="129">
        <v>1</v>
      </c>
      <c r="O74" s="134">
        <v>1</v>
      </c>
      <c r="P74" s="127" t="s">
        <v>981</v>
      </c>
      <c r="Q74" s="142" t="s">
        <v>981</v>
      </c>
      <c r="R74" s="17" t="s">
        <v>981</v>
      </c>
      <c r="S74" s="143"/>
      <c r="T74" s="144"/>
      <c r="U74" s="127" t="s">
        <v>981</v>
      </c>
      <c r="V74" s="17" t="s">
        <v>981</v>
      </c>
      <c r="W74" s="128" t="s">
        <v>981</v>
      </c>
      <c r="X74" s="129"/>
      <c r="Y74" s="144"/>
      <c r="Z74" s="127" t="s">
        <v>981</v>
      </c>
      <c r="AA74" s="17" t="s">
        <v>981</v>
      </c>
      <c r="AB74" s="128" t="s">
        <v>981</v>
      </c>
      <c r="AC74" s="129"/>
      <c r="AD74" s="144"/>
      <c r="AE74" s="131" t="s">
        <v>981</v>
      </c>
      <c r="AF74" s="38" t="s">
        <v>981</v>
      </c>
      <c r="AG74" s="145" t="s">
        <v>981</v>
      </c>
      <c r="AH74" s="143"/>
      <c r="AI74" s="144"/>
      <c r="AJ74" s="97"/>
      <c r="AK74" s="97"/>
      <c r="AL74" s="97"/>
      <c r="AM74" s="97"/>
      <c r="AN74" s="97"/>
    </row>
    <row r="75" spans="1:40" ht="180" x14ac:dyDescent="0.25">
      <c r="A75" s="17" t="str">
        <f>'4 priedo 1'!B79</f>
        <v>1.1.4.3.12</v>
      </c>
      <c r="B75" s="17" t="str">
        <f>'4 priedo 1'!C79</f>
        <v>R056609-274700-0056</v>
      </c>
      <c r="C75" s="17" t="str">
        <f>'4 priedo 1'!D79</f>
        <v xml:space="preserve">Pasvalio pirminės asmens sveikatos priežiūros centro veiklos efektyvumo didinimas </v>
      </c>
      <c r="D75" s="17" t="str">
        <f>'4 priedo 1'!E79</f>
        <v>VšĮ Pasvalio pirminės asmens sveikatos priežiūros centras</v>
      </c>
      <c r="E75" s="110" t="s">
        <v>1071</v>
      </c>
      <c r="F75" s="141" t="s">
        <v>98</v>
      </c>
      <c r="G75" s="17" t="s">
        <v>1059</v>
      </c>
      <c r="H75" s="17">
        <v>22136</v>
      </c>
      <c r="I75" s="129">
        <v>22136</v>
      </c>
      <c r="J75" s="134">
        <v>0</v>
      </c>
      <c r="K75" s="127" t="s">
        <v>99</v>
      </c>
      <c r="L75" s="142" t="s">
        <v>1060</v>
      </c>
      <c r="M75" s="17">
        <v>1</v>
      </c>
      <c r="N75" s="129">
        <v>1</v>
      </c>
      <c r="O75" s="134">
        <v>0</v>
      </c>
      <c r="P75" s="127" t="s">
        <v>981</v>
      </c>
      <c r="Q75" s="142" t="s">
        <v>981</v>
      </c>
      <c r="R75" s="17" t="s">
        <v>981</v>
      </c>
      <c r="S75" s="143"/>
      <c r="T75" s="144"/>
      <c r="U75" s="127" t="s">
        <v>981</v>
      </c>
      <c r="V75" s="17" t="s">
        <v>981</v>
      </c>
      <c r="W75" s="128" t="s">
        <v>981</v>
      </c>
      <c r="X75" s="129"/>
      <c r="Y75" s="144"/>
      <c r="Z75" s="127" t="s">
        <v>981</v>
      </c>
      <c r="AA75" s="17" t="s">
        <v>981</v>
      </c>
      <c r="AB75" s="128" t="s">
        <v>981</v>
      </c>
      <c r="AC75" s="129"/>
      <c r="AD75" s="144"/>
      <c r="AE75" s="131" t="s">
        <v>981</v>
      </c>
      <c r="AF75" s="38" t="s">
        <v>981</v>
      </c>
      <c r="AG75" s="145" t="s">
        <v>981</v>
      </c>
      <c r="AH75" s="143"/>
      <c r="AI75" s="144"/>
      <c r="AJ75" s="97"/>
      <c r="AK75" s="97"/>
      <c r="AL75" s="97"/>
      <c r="AM75" s="97"/>
      <c r="AN75" s="97"/>
    </row>
    <row r="76" spans="1:40" ht="180" x14ac:dyDescent="0.25">
      <c r="A76" s="17" t="str">
        <f>'4 priedo 1'!B80</f>
        <v>1.1.4.3.13</v>
      </c>
      <c r="B76" s="17" t="str">
        <f>'4 priedo 1'!C80</f>
        <v>R056609-270000-0057</v>
      </c>
      <c r="C76" s="17" t="str">
        <f>'4 priedo 1'!D80</f>
        <v>UAB "MediCA klinika" teikiamų pirminės asmens sveikatos priežiūros paslaugų efektyvumo didinimas Rokiškio rajono savivaldybėje</v>
      </c>
      <c r="D76" s="17" t="str">
        <f>'4 priedo 1'!E80</f>
        <v>UAB "MediCa klinika"</v>
      </c>
      <c r="E76" s="110" t="s">
        <v>1072</v>
      </c>
      <c r="F76" s="141" t="s">
        <v>98</v>
      </c>
      <c r="G76" s="17" t="s">
        <v>1059</v>
      </c>
      <c r="H76" s="17">
        <v>6112</v>
      </c>
      <c r="I76" s="129">
        <v>6112</v>
      </c>
      <c r="J76" s="134">
        <v>0</v>
      </c>
      <c r="K76" s="127" t="s">
        <v>99</v>
      </c>
      <c r="L76" s="142" t="s">
        <v>1060</v>
      </c>
      <c r="M76" s="17">
        <v>1</v>
      </c>
      <c r="N76" s="129">
        <v>1</v>
      </c>
      <c r="O76" s="134">
        <v>0</v>
      </c>
      <c r="P76" s="127" t="s">
        <v>981</v>
      </c>
      <c r="Q76" s="142" t="s">
        <v>981</v>
      </c>
      <c r="R76" s="17" t="s">
        <v>981</v>
      </c>
      <c r="S76" s="143"/>
      <c r="T76" s="144"/>
      <c r="U76" s="127" t="s">
        <v>981</v>
      </c>
      <c r="V76" s="17" t="s">
        <v>981</v>
      </c>
      <c r="W76" s="128" t="s">
        <v>981</v>
      </c>
      <c r="X76" s="129"/>
      <c r="Y76" s="144"/>
      <c r="Z76" s="127" t="s">
        <v>981</v>
      </c>
      <c r="AA76" s="17" t="s">
        <v>981</v>
      </c>
      <c r="AB76" s="128" t="s">
        <v>981</v>
      </c>
      <c r="AC76" s="129"/>
      <c r="AD76" s="144"/>
      <c r="AE76" s="131" t="s">
        <v>981</v>
      </c>
      <c r="AF76" s="38" t="s">
        <v>981</v>
      </c>
      <c r="AG76" s="145" t="s">
        <v>981</v>
      </c>
      <c r="AH76" s="143"/>
      <c r="AI76" s="144"/>
      <c r="AJ76" s="97"/>
      <c r="AK76" s="97"/>
      <c r="AL76" s="97"/>
      <c r="AM76" s="97"/>
      <c r="AN76" s="97"/>
    </row>
    <row r="77" spans="1:40" ht="204" x14ac:dyDescent="0.25">
      <c r="A77" s="17" t="str">
        <f>'4 priedo 1'!B81</f>
        <v>1.1.4.3.14</v>
      </c>
      <c r="B77" s="17" t="str">
        <f>'4 priedo 1'!C81</f>
        <v>R056609-270000-0058</v>
      </c>
      <c r="C77" s="17" t="str">
        <f>'4 priedo 1'!D81</f>
        <v>VŠĮ Rokiškio pirminės asmens sveikatos priežiūros centro veiklos efektyvumo didinimas, gerinant teikiamų paslaugų kokybę ir prieinamumą</v>
      </c>
      <c r="D77" s="17" t="str">
        <f>'4 priedo 1'!E81</f>
        <v>Viešoji įstaiga Rokiškio pirminės asmens sveikatos priežiūros centras</v>
      </c>
      <c r="E77" s="110" t="s">
        <v>1073</v>
      </c>
      <c r="F77" s="141" t="s">
        <v>98</v>
      </c>
      <c r="G77" s="17" t="s">
        <v>1059</v>
      </c>
      <c r="H77" s="17">
        <v>22700</v>
      </c>
      <c r="I77" s="142">
        <v>22700</v>
      </c>
      <c r="J77" s="146">
        <v>20435</v>
      </c>
      <c r="K77" s="127" t="s">
        <v>99</v>
      </c>
      <c r="L77" s="142" t="s">
        <v>1060</v>
      </c>
      <c r="M77" s="17">
        <v>1</v>
      </c>
      <c r="N77" s="142">
        <v>1</v>
      </c>
      <c r="O77" s="146">
        <v>1</v>
      </c>
      <c r="P77" s="127" t="s">
        <v>981</v>
      </c>
      <c r="Q77" s="142" t="s">
        <v>981</v>
      </c>
      <c r="R77" s="17" t="s">
        <v>981</v>
      </c>
      <c r="S77" s="147"/>
      <c r="T77" s="148"/>
      <c r="U77" s="127" t="s">
        <v>981</v>
      </c>
      <c r="V77" s="17" t="s">
        <v>981</v>
      </c>
      <c r="W77" s="128" t="s">
        <v>981</v>
      </c>
      <c r="X77" s="142"/>
      <c r="Y77" s="148"/>
      <c r="Z77" s="127" t="s">
        <v>981</v>
      </c>
      <c r="AA77" s="17" t="s">
        <v>981</v>
      </c>
      <c r="AB77" s="128" t="s">
        <v>981</v>
      </c>
      <c r="AC77" s="142"/>
      <c r="AD77" s="148"/>
      <c r="AE77" s="131" t="s">
        <v>981</v>
      </c>
      <c r="AF77" s="38" t="s">
        <v>981</v>
      </c>
      <c r="AG77" s="145" t="s">
        <v>981</v>
      </c>
      <c r="AH77" s="147"/>
      <c r="AI77" s="148"/>
      <c r="AJ77" s="97"/>
      <c r="AK77" s="97"/>
      <c r="AL77" s="97"/>
      <c r="AM77" s="97"/>
      <c r="AN77" s="97"/>
    </row>
    <row r="78" spans="1:40" ht="180" x14ac:dyDescent="0.25">
      <c r="A78" s="17" t="str">
        <f>'4 priedo 1'!B82</f>
        <v>1.1.4.3.15</v>
      </c>
      <c r="B78" s="17" t="str">
        <f>'4 priedo 1'!C82</f>
        <v>R056609-270000-0059</v>
      </c>
      <c r="C78" s="17" t="str">
        <f>'4 priedo 1'!D82</f>
        <v xml:space="preserve">Priklausomybės nuo opioidų pakaitinio gydymo kabineto įrengimas VšĮ Rokiškio psichikos sveikatos centre </v>
      </c>
      <c r="D78" s="17" t="str">
        <f>'4 priedo 1'!E82</f>
        <v xml:space="preserve">Viešoji įstaiga Rokiškio psichikos sveikatos centras </v>
      </c>
      <c r="E78" s="110" t="s">
        <v>1074</v>
      </c>
      <c r="F78" s="141" t="s">
        <v>99</v>
      </c>
      <c r="G78" s="17" t="s">
        <v>1060</v>
      </c>
      <c r="H78" s="17">
        <v>1</v>
      </c>
      <c r="I78" s="129">
        <v>1</v>
      </c>
      <c r="J78" s="134">
        <v>1</v>
      </c>
      <c r="K78" s="127" t="s">
        <v>981</v>
      </c>
      <c r="L78" s="142" t="s">
        <v>981</v>
      </c>
      <c r="M78" s="17" t="s">
        <v>981</v>
      </c>
      <c r="N78" s="143"/>
      <c r="O78" s="144"/>
      <c r="P78" s="127" t="s">
        <v>981</v>
      </c>
      <c r="Q78" s="142" t="s">
        <v>981</v>
      </c>
      <c r="R78" s="17" t="s">
        <v>981</v>
      </c>
      <c r="S78" s="143"/>
      <c r="T78" s="144"/>
      <c r="U78" s="127" t="s">
        <v>981</v>
      </c>
      <c r="V78" s="17" t="s">
        <v>981</v>
      </c>
      <c r="W78" s="128" t="s">
        <v>981</v>
      </c>
      <c r="X78" s="129"/>
      <c r="Y78" s="144"/>
      <c r="Z78" s="127" t="s">
        <v>981</v>
      </c>
      <c r="AA78" s="17" t="s">
        <v>981</v>
      </c>
      <c r="AB78" s="128" t="s">
        <v>981</v>
      </c>
      <c r="AC78" s="129"/>
      <c r="AD78" s="144"/>
      <c r="AE78" s="131" t="s">
        <v>981</v>
      </c>
      <c r="AF78" s="38" t="s">
        <v>981</v>
      </c>
      <c r="AG78" s="145" t="s">
        <v>981</v>
      </c>
      <c r="AH78" s="143"/>
      <c r="AI78" s="144"/>
      <c r="AJ78" s="97"/>
      <c r="AK78" s="97"/>
      <c r="AL78" s="97"/>
      <c r="AM78" s="97"/>
      <c r="AN78" s="97"/>
    </row>
    <row r="79" spans="1:40" ht="72" x14ac:dyDescent="0.25">
      <c r="A79" s="481" t="str">
        <f>'4 priedo 1'!B83</f>
        <v>1.1.4.4.</v>
      </c>
      <c r="B79" s="482"/>
      <c r="C79" s="481" t="str">
        <f>'4 priedo 1'!D83</f>
        <v>Reabilitacijos ir sveikatinimo paslaugų gerinimas</v>
      </c>
      <c r="D79" s="482"/>
      <c r="E79" s="483"/>
      <c r="F79" s="484" t="s">
        <v>981</v>
      </c>
      <c r="G79" s="485" t="s">
        <v>981</v>
      </c>
      <c r="H79" s="485" t="s">
        <v>981</v>
      </c>
      <c r="I79" s="486"/>
      <c r="J79" s="487"/>
      <c r="K79" s="488" t="s">
        <v>981</v>
      </c>
      <c r="L79" s="489" t="s">
        <v>981</v>
      </c>
      <c r="M79" s="485" t="s">
        <v>981</v>
      </c>
      <c r="N79" s="490"/>
      <c r="O79" s="491"/>
      <c r="P79" s="488" t="s">
        <v>981</v>
      </c>
      <c r="Q79" s="489" t="s">
        <v>981</v>
      </c>
      <c r="R79" s="485" t="s">
        <v>981</v>
      </c>
      <c r="S79" s="490"/>
      <c r="T79" s="491"/>
      <c r="U79" s="488"/>
      <c r="V79" s="485"/>
      <c r="W79" s="492"/>
      <c r="X79" s="486"/>
      <c r="Y79" s="491"/>
      <c r="Z79" s="488"/>
      <c r="AA79" s="485"/>
      <c r="AB79" s="492"/>
      <c r="AC79" s="486"/>
      <c r="AD79" s="491"/>
      <c r="AE79" s="493"/>
      <c r="AF79" s="494"/>
      <c r="AG79" s="495"/>
      <c r="AH79" s="490"/>
      <c r="AI79" s="491"/>
      <c r="AJ79" s="109"/>
      <c r="AK79" s="109"/>
      <c r="AL79" s="109"/>
      <c r="AM79" s="109"/>
      <c r="AN79" s="109"/>
    </row>
    <row r="80" spans="1:40" ht="228" x14ac:dyDescent="0.25">
      <c r="A80" s="17" t="str">
        <f>'4 priedo 1'!B84</f>
        <v>1.1.4.4.1</v>
      </c>
      <c r="B80" s="17" t="str">
        <f>'4 priedo 1'!C84</f>
        <v>R056000-272250-1059</v>
      </c>
      <c r="C80" s="17" t="str">
        <f>'4 priedo 1'!D84</f>
        <v>Rekreacinių ir sveikatinimo paslaugų ir infrastruktūros išvystymas bei plėtra viešosios įstaigos Respublikinės Panevėžio ligoninės filiale Likėnų reabilitacijos ligoninėje</v>
      </c>
      <c r="D80" s="17" t="str">
        <f>'4 priedo 1'!E84</f>
        <v>VšĮ Respublikinė Panevėžio ligoninė</v>
      </c>
      <c r="E80" s="159"/>
      <c r="F80" s="141" t="s">
        <v>98</v>
      </c>
      <c r="G80" s="17" t="s">
        <v>1059</v>
      </c>
      <c r="H80" s="17">
        <v>2000</v>
      </c>
      <c r="I80" s="129"/>
      <c r="J80" s="134"/>
      <c r="K80" s="127" t="s">
        <v>99</v>
      </c>
      <c r="L80" s="142" t="s">
        <v>1060</v>
      </c>
      <c r="M80" s="17">
        <v>1</v>
      </c>
      <c r="N80" s="143"/>
      <c r="O80" s="144"/>
      <c r="P80" s="127" t="s">
        <v>1075</v>
      </c>
      <c r="Q80" s="142" t="s">
        <v>1076</v>
      </c>
      <c r="R80" s="17">
        <v>1</v>
      </c>
      <c r="S80" s="143"/>
      <c r="T80" s="144"/>
      <c r="U80" s="127"/>
      <c r="V80" s="17"/>
      <c r="W80" s="128"/>
      <c r="X80" s="129"/>
      <c r="Y80" s="144"/>
      <c r="Z80" s="127"/>
      <c r="AA80" s="17"/>
      <c r="AB80" s="128"/>
      <c r="AC80" s="129"/>
      <c r="AD80" s="144"/>
      <c r="AE80" s="131"/>
      <c r="AF80" s="38"/>
      <c r="AG80" s="145"/>
      <c r="AH80" s="143"/>
      <c r="AI80" s="144"/>
      <c r="AJ80" s="97"/>
      <c r="AK80" s="97"/>
      <c r="AL80" s="97"/>
      <c r="AM80" s="97"/>
      <c r="AN80" s="97"/>
    </row>
    <row r="81" spans="1:40" ht="84" x14ac:dyDescent="0.25">
      <c r="A81" s="12" t="str">
        <f>'4 priedo 1'!B85</f>
        <v>2.</v>
      </c>
      <c r="B81" s="12"/>
      <c r="C81" s="481" t="str">
        <f>'4 priedo 1'!D85</f>
        <v>Prioritetas: Ekonominiam augimui palanki aplinka.</v>
      </c>
      <c r="D81" s="482"/>
      <c r="E81" s="57"/>
      <c r="F81" s="102" t="s">
        <v>981</v>
      </c>
      <c r="G81" s="57" t="s">
        <v>981</v>
      </c>
      <c r="H81" s="57" t="s">
        <v>981</v>
      </c>
      <c r="I81" s="103"/>
      <c r="J81" s="104"/>
      <c r="K81" s="121" t="s">
        <v>981</v>
      </c>
      <c r="L81" s="103" t="s">
        <v>981</v>
      </c>
      <c r="M81" s="57" t="s">
        <v>981</v>
      </c>
      <c r="N81" s="103"/>
      <c r="O81" s="104"/>
      <c r="P81" s="121" t="s">
        <v>981</v>
      </c>
      <c r="Q81" s="103" t="s">
        <v>981</v>
      </c>
      <c r="R81" s="57" t="s">
        <v>981</v>
      </c>
      <c r="S81" s="106"/>
      <c r="T81" s="107"/>
      <c r="U81" s="121" t="s">
        <v>981</v>
      </c>
      <c r="V81" s="57" t="s">
        <v>981</v>
      </c>
      <c r="W81" s="122" t="s">
        <v>981</v>
      </c>
      <c r="X81" s="106"/>
      <c r="Y81" s="107"/>
      <c r="Z81" s="121" t="s">
        <v>981</v>
      </c>
      <c r="AA81" s="57" t="s">
        <v>981</v>
      </c>
      <c r="AB81" s="122" t="s">
        <v>981</v>
      </c>
      <c r="AC81" s="103"/>
      <c r="AD81" s="104"/>
      <c r="AE81" s="123" t="s">
        <v>981</v>
      </c>
      <c r="AF81" s="105" t="s">
        <v>981</v>
      </c>
      <c r="AG81" s="124" t="s">
        <v>981</v>
      </c>
      <c r="AH81" s="106"/>
      <c r="AI81" s="107"/>
      <c r="AJ81" s="109"/>
      <c r="AK81" s="109"/>
      <c r="AL81" s="109"/>
      <c r="AM81" s="109"/>
      <c r="AN81" s="109"/>
    </row>
    <row r="82" spans="1:40" ht="84" x14ac:dyDescent="0.25">
      <c r="A82" s="12" t="str">
        <f>'4 priedo 1'!B86</f>
        <v>2.1.</v>
      </c>
      <c r="B82" s="12"/>
      <c r="C82" s="481" t="str">
        <f>'4 priedo 1'!D86</f>
        <v>Tikslas: Padidinti teritorinę sanglaudą ir gerinti aplinkos būklę</v>
      </c>
      <c r="D82" s="482"/>
      <c r="E82" s="57"/>
      <c r="F82" s="102" t="s">
        <v>981</v>
      </c>
      <c r="G82" s="57" t="s">
        <v>981</v>
      </c>
      <c r="H82" s="57" t="s">
        <v>981</v>
      </c>
      <c r="I82" s="103"/>
      <c r="J82" s="104"/>
      <c r="K82" s="121" t="s">
        <v>981</v>
      </c>
      <c r="L82" s="103" t="s">
        <v>981</v>
      </c>
      <c r="M82" s="57" t="s">
        <v>981</v>
      </c>
      <c r="N82" s="103"/>
      <c r="O82" s="104"/>
      <c r="P82" s="121" t="s">
        <v>981</v>
      </c>
      <c r="Q82" s="103" t="s">
        <v>981</v>
      </c>
      <c r="R82" s="57" t="s">
        <v>981</v>
      </c>
      <c r="S82" s="106"/>
      <c r="T82" s="107"/>
      <c r="U82" s="121" t="s">
        <v>981</v>
      </c>
      <c r="V82" s="57" t="s">
        <v>981</v>
      </c>
      <c r="W82" s="122" t="s">
        <v>981</v>
      </c>
      <c r="X82" s="106"/>
      <c r="Y82" s="107"/>
      <c r="Z82" s="121" t="s">
        <v>981</v>
      </c>
      <c r="AA82" s="57" t="s">
        <v>981</v>
      </c>
      <c r="AB82" s="122" t="s">
        <v>981</v>
      </c>
      <c r="AC82" s="103"/>
      <c r="AD82" s="104"/>
      <c r="AE82" s="123" t="s">
        <v>981</v>
      </c>
      <c r="AF82" s="105" t="s">
        <v>981</v>
      </c>
      <c r="AG82" s="124" t="s">
        <v>981</v>
      </c>
      <c r="AH82" s="106"/>
      <c r="AI82" s="107"/>
      <c r="AJ82" s="109"/>
      <c r="AK82" s="109"/>
      <c r="AL82" s="109"/>
      <c r="AM82" s="109"/>
      <c r="AN82" s="109"/>
    </row>
    <row r="83" spans="1:40" ht="156" x14ac:dyDescent="0.25">
      <c r="A83" s="12" t="str">
        <f>'4 priedo 1'!B87</f>
        <v>2.1.1.</v>
      </c>
      <c r="B83" s="12"/>
      <c r="C83" s="481" t="str">
        <f>'4 priedo 1'!D87</f>
        <v>Uždavinys: Padidinti gyvenamųjų vietovių konkurencingumą, ekonomikos augimą ir gyvenamosios vietos patrauklumą</v>
      </c>
      <c r="D83" s="482"/>
      <c r="E83" s="57"/>
      <c r="F83" s="102" t="s">
        <v>981</v>
      </c>
      <c r="G83" s="57" t="s">
        <v>981</v>
      </c>
      <c r="H83" s="57" t="s">
        <v>981</v>
      </c>
      <c r="I83" s="103"/>
      <c r="J83" s="104"/>
      <c r="K83" s="121" t="s">
        <v>981</v>
      </c>
      <c r="L83" s="103" t="s">
        <v>981</v>
      </c>
      <c r="M83" s="57" t="s">
        <v>981</v>
      </c>
      <c r="N83" s="103"/>
      <c r="O83" s="104"/>
      <c r="P83" s="121" t="s">
        <v>981</v>
      </c>
      <c r="Q83" s="103" t="s">
        <v>981</v>
      </c>
      <c r="R83" s="57" t="s">
        <v>981</v>
      </c>
      <c r="S83" s="106"/>
      <c r="T83" s="107"/>
      <c r="U83" s="121" t="s">
        <v>981</v>
      </c>
      <c r="V83" s="57" t="s">
        <v>981</v>
      </c>
      <c r="W83" s="122" t="s">
        <v>981</v>
      </c>
      <c r="X83" s="106"/>
      <c r="Y83" s="107"/>
      <c r="Z83" s="121" t="s">
        <v>981</v>
      </c>
      <c r="AA83" s="57" t="s">
        <v>981</v>
      </c>
      <c r="AB83" s="122" t="s">
        <v>981</v>
      </c>
      <c r="AC83" s="103"/>
      <c r="AD83" s="104"/>
      <c r="AE83" s="123" t="s">
        <v>981</v>
      </c>
      <c r="AF83" s="105" t="s">
        <v>981</v>
      </c>
      <c r="AG83" s="124" t="s">
        <v>981</v>
      </c>
      <c r="AH83" s="106"/>
      <c r="AI83" s="107"/>
      <c r="AJ83" s="109"/>
      <c r="AK83" s="109"/>
      <c r="AL83" s="109"/>
      <c r="AM83" s="109"/>
      <c r="AN83" s="109"/>
    </row>
    <row r="84" spans="1:40" ht="108" x14ac:dyDescent="0.25">
      <c r="A84" s="12" t="str">
        <f>'4 priedo 1'!B88</f>
        <v>2.1.1.1.</v>
      </c>
      <c r="B84" s="12"/>
      <c r="C84" s="481" t="str">
        <f>'4 priedo 1'!D88</f>
        <v>Priemonė: Kompleksinis Panevėžio miesto dalių atnaujinimas ir plėtra</v>
      </c>
      <c r="D84" s="482"/>
      <c r="E84" s="57"/>
      <c r="F84" s="102" t="s">
        <v>981</v>
      </c>
      <c r="G84" s="57" t="s">
        <v>981</v>
      </c>
      <c r="H84" s="57" t="s">
        <v>981</v>
      </c>
      <c r="I84" s="103"/>
      <c r="J84" s="104"/>
      <c r="K84" s="121" t="s">
        <v>981</v>
      </c>
      <c r="L84" s="103" t="s">
        <v>981</v>
      </c>
      <c r="M84" s="57" t="s">
        <v>981</v>
      </c>
      <c r="N84" s="103"/>
      <c r="O84" s="104"/>
      <c r="P84" s="121" t="s">
        <v>981</v>
      </c>
      <c r="Q84" s="103" t="s">
        <v>981</v>
      </c>
      <c r="R84" s="57" t="s">
        <v>981</v>
      </c>
      <c r="S84" s="106"/>
      <c r="T84" s="107"/>
      <c r="U84" s="121" t="s">
        <v>981</v>
      </c>
      <c r="V84" s="57" t="s">
        <v>981</v>
      </c>
      <c r="W84" s="122" t="s">
        <v>981</v>
      </c>
      <c r="X84" s="106"/>
      <c r="Y84" s="107"/>
      <c r="Z84" s="121" t="s">
        <v>981</v>
      </c>
      <c r="AA84" s="57" t="s">
        <v>981</v>
      </c>
      <c r="AB84" s="122" t="s">
        <v>981</v>
      </c>
      <c r="AC84" s="103"/>
      <c r="AD84" s="104"/>
      <c r="AE84" s="123" t="s">
        <v>981</v>
      </c>
      <c r="AF84" s="105" t="s">
        <v>981</v>
      </c>
      <c r="AG84" s="124" t="s">
        <v>981</v>
      </c>
      <c r="AH84" s="106"/>
      <c r="AI84" s="107"/>
      <c r="AJ84" s="109"/>
      <c r="AK84" s="109"/>
      <c r="AL84" s="109"/>
      <c r="AM84" s="109"/>
      <c r="AN84" s="109"/>
    </row>
    <row r="85" spans="1:40" ht="144" x14ac:dyDescent="0.25">
      <c r="A85" s="17" t="str">
        <f>'4 priedo 1'!B89</f>
        <v>2.1.1.1.1</v>
      </c>
      <c r="B85" s="17" t="str">
        <f>'4 priedo 1'!C89</f>
        <v>R059904-342900-0060</v>
      </c>
      <c r="C85" s="17" t="str">
        <f>'4 priedo 1'!D89</f>
        <v>Panevėžio miesto autobusų stoties teritorijos konversija, pritaikant ją komercinei ir bendruomenių veiklai</v>
      </c>
      <c r="D85" s="17" t="str">
        <f>'4 priedo 1'!E89</f>
        <v>Panevėžio miesto savivaldybės administracija</v>
      </c>
      <c r="E85" s="110" t="s">
        <v>1077</v>
      </c>
      <c r="F85" s="141" t="s">
        <v>114</v>
      </c>
      <c r="G85" s="17" t="s">
        <v>1078</v>
      </c>
      <c r="H85" s="17">
        <v>1</v>
      </c>
      <c r="I85" s="129"/>
      <c r="J85" s="134"/>
      <c r="K85" s="127" t="s">
        <v>981</v>
      </c>
      <c r="L85" s="142" t="s">
        <v>981</v>
      </c>
      <c r="M85" s="17" t="s">
        <v>981</v>
      </c>
      <c r="N85" s="143"/>
      <c r="O85" s="144"/>
      <c r="P85" s="127" t="s">
        <v>981</v>
      </c>
      <c r="Q85" s="142" t="s">
        <v>981</v>
      </c>
      <c r="R85" s="17" t="s">
        <v>981</v>
      </c>
      <c r="S85" s="143"/>
      <c r="T85" s="144"/>
      <c r="U85" s="127" t="s">
        <v>981</v>
      </c>
      <c r="V85" s="17" t="s">
        <v>981</v>
      </c>
      <c r="W85" s="128" t="s">
        <v>981</v>
      </c>
      <c r="X85" s="129"/>
      <c r="Y85" s="144"/>
      <c r="Z85" s="127" t="s">
        <v>981</v>
      </c>
      <c r="AA85" s="17" t="s">
        <v>981</v>
      </c>
      <c r="AB85" s="128" t="s">
        <v>981</v>
      </c>
      <c r="AC85" s="129"/>
      <c r="AD85" s="144"/>
      <c r="AE85" s="131" t="s">
        <v>981</v>
      </c>
      <c r="AF85" s="38" t="s">
        <v>981</v>
      </c>
      <c r="AG85" s="145" t="s">
        <v>981</v>
      </c>
      <c r="AH85" s="143"/>
      <c r="AI85" s="144"/>
      <c r="AJ85" s="97"/>
      <c r="AK85" s="97"/>
      <c r="AL85" s="97"/>
      <c r="AM85" s="97"/>
      <c r="AN85" s="97"/>
    </row>
    <row r="86" spans="1:40" ht="84" x14ac:dyDescent="0.25">
      <c r="A86" s="17" t="str">
        <f>'4 priedo 1'!B90</f>
        <v>2.1.1.1.2</v>
      </c>
      <c r="B86" s="17" t="str">
        <f>'4 priedo 1'!C90</f>
        <v>R059904-292812-0061</v>
      </c>
      <c r="C86" s="17" t="str">
        <f>'4 priedo 1'!D90</f>
        <v>Panevėžio miesto autobusų stoties prieigų sutvarkymas</v>
      </c>
      <c r="D86" s="17" t="str">
        <f>'4 priedo 1'!E90</f>
        <v>Panevėžio miesto savivaldybės administracija</v>
      </c>
      <c r="E86" s="110" t="s">
        <v>1079</v>
      </c>
      <c r="F86" s="141" t="s">
        <v>115</v>
      </c>
      <c r="G86" s="17" t="s">
        <v>1080</v>
      </c>
      <c r="H86" s="17">
        <v>10000</v>
      </c>
      <c r="I86" s="129"/>
      <c r="J86" s="134"/>
      <c r="K86" s="127" t="s">
        <v>981</v>
      </c>
      <c r="L86" s="142" t="s">
        <v>981</v>
      </c>
      <c r="M86" s="17" t="s">
        <v>981</v>
      </c>
      <c r="N86" s="143"/>
      <c r="O86" s="144"/>
      <c r="P86" s="127" t="s">
        <v>981</v>
      </c>
      <c r="Q86" s="142" t="s">
        <v>981</v>
      </c>
      <c r="R86" s="17" t="s">
        <v>981</v>
      </c>
      <c r="S86" s="143"/>
      <c r="T86" s="144"/>
      <c r="U86" s="127" t="s">
        <v>981</v>
      </c>
      <c r="V86" s="17" t="s">
        <v>981</v>
      </c>
      <c r="W86" s="128" t="s">
        <v>981</v>
      </c>
      <c r="X86" s="129"/>
      <c r="Y86" s="144"/>
      <c r="Z86" s="127" t="s">
        <v>981</v>
      </c>
      <c r="AA86" s="17" t="s">
        <v>981</v>
      </c>
      <c r="AB86" s="128" t="s">
        <v>981</v>
      </c>
      <c r="AC86" s="129"/>
      <c r="AD86" s="144"/>
      <c r="AE86" s="131" t="s">
        <v>981</v>
      </c>
      <c r="AF86" s="38" t="s">
        <v>981</v>
      </c>
      <c r="AG86" s="145" t="s">
        <v>981</v>
      </c>
      <c r="AH86" s="143"/>
      <c r="AI86" s="144"/>
      <c r="AJ86" s="97"/>
      <c r="AK86" s="97"/>
      <c r="AL86" s="97"/>
      <c r="AM86" s="97"/>
      <c r="AN86" s="97"/>
    </row>
    <row r="87" spans="1:40" ht="84" x14ac:dyDescent="0.25">
      <c r="A87" s="17" t="str">
        <f>'4 priedo 1'!B91</f>
        <v>2.1.1.1.3</v>
      </c>
      <c r="B87" s="17" t="str">
        <f>'4 priedo 1'!C91</f>
        <v>R059904-292850-0062</v>
      </c>
      <c r="C87" s="17" t="str">
        <f>'4 priedo 1'!D91</f>
        <v>Jaunimo sodo sutvarkymas</v>
      </c>
      <c r="D87" s="17" t="str">
        <f>'4 priedo 1'!E91</f>
        <v>Panevėžio miesto savivaldybės administracija</v>
      </c>
      <c r="E87" s="110" t="s">
        <v>1081</v>
      </c>
      <c r="F87" s="141" t="s">
        <v>115</v>
      </c>
      <c r="G87" s="17" t="s">
        <v>1080</v>
      </c>
      <c r="H87" s="17">
        <v>51562.81</v>
      </c>
      <c r="I87" s="129">
        <v>51562.81</v>
      </c>
      <c r="J87" s="134">
        <v>0</v>
      </c>
      <c r="K87" s="127" t="s">
        <v>981</v>
      </c>
      <c r="L87" s="142" t="s">
        <v>981</v>
      </c>
      <c r="M87" s="17" t="s">
        <v>981</v>
      </c>
      <c r="N87" s="143"/>
      <c r="O87" s="144"/>
      <c r="P87" s="127" t="s">
        <v>981</v>
      </c>
      <c r="Q87" s="142" t="s">
        <v>981</v>
      </c>
      <c r="R87" s="17" t="s">
        <v>981</v>
      </c>
      <c r="S87" s="143"/>
      <c r="T87" s="144"/>
      <c r="U87" s="127" t="s">
        <v>981</v>
      </c>
      <c r="V87" s="17" t="s">
        <v>981</v>
      </c>
      <c r="W87" s="128" t="s">
        <v>981</v>
      </c>
      <c r="X87" s="129"/>
      <c r="Y87" s="144"/>
      <c r="Z87" s="127" t="s">
        <v>981</v>
      </c>
      <c r="AA87" s="17" t="s">
        <v>981</v>
      </c>
      <c r="AB87" s="128" t="s">
        <v>981</v>
      </c>
      <c r="AC87" s="129"/>
      <c r="AD87" s="144"/>
      <c r="AE87" s="131" t="s">
        <v>981</v>
      </c>
      <c r="AF87" s="38" t="s">
        <v>981</v>
      </c>
      <c r="AG87" s="145" t="s">
        <v>981</v>
      </c>
      <c r="AH87" s="143"/>
      <c r="AI87" s="144"/>
      <c r="AJ87" s="97"/>
      <c r="AK87" s="97"/>
      <c r="AL87" s="97"/>
      <c r="AM87" s="97"/>
      <c r="AN87" s="97"/>
    </row>
    <row r="88" spans="1:40" ht="84" x14ac:dyDescent="0.25">
      <c r="A88" s="17" t="str">
        <f>'4 priedo 1'!B92</f>
        <v>2.1.1.1.4</v>
      </c>
      <c r="B88" s="17" t="str">
        <f>'4 priedo 1'!C92</f>
        <v>R059904-293012-0063</v>
      </c>
      <c r="C88" s="17" t="str">
        <f>'4 priedo 1'!D92</f>
        <v>Laisvės aikštės ir jos prieigų kompleksinis sutvarkymas</v>
      </c>
      <c r="D88" s="17" t="str">
        <f>'4 priedo 1'!E92</f>
        <v>Panevėžio miesto savivaldybės administracija</v>
      </c>
      <c r="E88" s="110" t="s">
        <v>1082</v>
      </c>
      <c r="F88" s="141" t="s">
        <v>115</v>
      </c>
      <c r="G88" s="17" t="s">
        <v>1080</v>
      </c>
      <c r="H88" s="17">
        <v>20769.810000000001</v>
      </c>
      <c r="I88" s="129">
        <v>20769.810000000001</v>
      </c>
      <c r="J88" s="134">
        <v>0</v>
      </c>
      <c r="K88" s="127" t="s">
        <v>981</v>
      </c>
      <c r="L88" s="142" t="s">
        <v>981</v>
      </c>
      <c r="M88" s="17" t="s">
        <v>981</v>
      </c>
      <c r="N88" s="143"/>
      <c r="O88" s="144"/>
      <c r="P88" s="127" t="s">
        <v>981</v>
      </c>
      <c r="Q88" s="142" t="s">
        <v>981</v>
      </c>
      <c r="R88" s="17" t="s">
        <v>981</v>
      </c>
      <c r="S88" s="143"/>
      <c r="T88" s="144"/>
      <c r="U88" s="127" t="s">
        <v>981</v>
      </c>
      <c r="V88" s="17" t="s">
        <v>981</v>
      </c>
      <c r="W88" s="128" t="s">
        <v>981</v>
      </c>
      <c r="X88" s="129"/>
      <c r="Y88" s="144"/>
      <c r="Z88" s="127" t="s">
        <v>981</v>
      </c>
      <c r="AA88" s="17" t="s">
        <v>981</v>
      </c>
      <c r="AB88" s="128" t="s">
        <v>981</v>
      </c>
      <c r="AC88" s="129"/>
      <c r="AD88" s="144"/>
      <c r="AE88" s="131" t="s">
        <v>981</v>
      </c>
      <c r="AF88" s="38" t="s">
        <v>981</v>
      </c>
      <c r="AG88" s="145" t="s">
        <v>981</v>
      </c>
      <c r="AH88" s="143"/>
      <c r="AI88" s="144"/>
      <c r="AJ88" s="97"/>
      <c r="AK88" s="97"/>
      <c r="AL88" s="97"/>
      <c r="AM88" s="97"/>
      <c r="AN88" s="97"/>
    </row>
    <row r="89" spans="1:40" ht="84" x14ac:dyDescent="0.25">
      <c r="A89" s="17" t="str">
        <f>'4 priedo 1'!B93</f>
        <v>2.1.1.1.5</v>
      </c>
      <c r="B89" s="17" t="str">
        <f>'4 priedo 1'!C93</f>
        <v>R059904-292819-0064</v>
      </c>
      <c r="C89" s="17" t="str">
        <f>'4 priedo 1'!D93</f>
        <v xml:space="preserve">Panevėžio Senvagės teritorijos kompleksinis sutvarkymas </v>
      </c>
      <c r="D89" s="17" t="str">
        <f>'4 priedo 1'!E93</f>
        <v>Panevėžio miesto savivaldybės administracija</v>
      </c>
      <c r="E89" s="110" t="s">
        <v>1083</v>
      </c>
      <c r="F89" s="141" t="s">
        <v>115</v>
      </c>
      <c r="G89" s="17" t="s">
        <v>1080</v>
      </c>
      <c r="H89" s="17">
        <v>90305</v>
      </c>
      <c r="I89" s="129">
        <v>90305</v>
      </c>
      <c r="J89" s="134">
        <v>0</v>
      </c>
      <c r="K89" s="127" t="s">
        <v>981</v>
      </c>
      <c r="L89" s="142" t="s">
        <v>981</v>
      </c>
      <c r="M89" s="17" t="s">
        <v>981</v>
      </c>
      <c r="N89" s="143"/>
      <c r="O89" s="144"/>
      <c r="P89" s="127" t="s">
        <v>981</v>
      </c>
      <c r="Q89" s="142" t="s">
        <v>981</v>
      </c>
      <c r="R89" s="17" t="s">
        <v>981</v>
      </c>
      <c r="S89" s="143"/>
      <c r="T89" s="144"/>
      <c r="U89" s="127" t="s">
        <v>981</v>
      </c>
      <c r="V89" s="17" t="s">
        <v>981</v>
      </c>
      <c r="W89" s="128" t="s">
        <v>981</v>
      </c>
      <c r="X89" s="129"/>
      <c r="Y89" s="144"/>
      <c r="Z89" s="127" t="s">
        <v>981</v>
      </c>
      <c r="AA89" s="17" t="s">
        <v>981</v>
      </c>
      <c r="AB89" s="128" t="s">
        <v>981</v>
      </c>
      <c r="AC89" s="129"/>
      <c r="AD89" s="144"/>
      <c r="AE89" s="131" t="s">
        <v>981</v>
      </c>
      <c r="AF89" s="38" t="s">
        <v>981</v>
      </c>
      <c r="AG89" s="145" t="s">
        <v>981</v>
      </c>
      <c r="AH89" s="143"/>
      <c r="AI89" s="144"/>
      <c r="AJ89" s="97"/>
      <c r="AK89" s="97"/>
      <c r="AL89" s="97"/>
      <c r="AM89" s="97"/>
      <c r="AN89" s="97"/>
    </row>
    <row r="90" spans="1:40" ht="168" x14ac:dyDescent="0.25">
      <c r="A90" s="17" t="str">
        <f>'4 priedo 1'!B94</f>
        <v>2.1.1.1.6</v>
      </c>
      <c r="B90" s="17" t="str">
        <f>'4 priedo 1'!C94</f>
        <v>R059904-281219-0065</v>
      </c>
      <c r="C90" s="17" t="str">
        <f>'4 priedo 1'!D94</f>
        <v>Teritorijos prie „Ekrano“ marių (prie J. Biliūno g.) konversija, pritaikant ją aktyviam poilsiui, užimtumui ir vietos verslo skatinimui.</v>
      </c>
      <c r="D90" s="17" t="str">
        <f>'4 priedo 1'!E94</f>
        <v>Panevėžio miesto savivaldybės administracija</v>
      </c>
      <c r="E90" s="110" t="s">
        <v>1084</v>
      </c>
      <c r="F90" s="141" t="s">
        <v>115</v>
      </c>
      <c r="G90" s="17" t="s">
        <v>1080</v>
      </c>
      <c r="H90" s="17">
        <v>156556</v>
      </c>
      <c r="I90" s="129">
        <v>156556</v>
      </c>
      <c r="J90" s="134">
        <v>0</v>
      </c>
      <c r="K90" s="127" t="s">
        <v>981</v>
      </c>
      <c r="L90" s="142" t="s">
        <v>981</v>
      </c>
      <c r="M90" s="17" t="s">
        <v>981</v>
      </c>
      <c r="N90" s="143"/>
      <c r="O90" s="144"/>
      <c r="P90" s="127" t="s">
        <v>981</v>
      </c>
      <c r="Q90" s="142" t="s">
        <v>981</v>
      </c>
      <c r="R90" s="17" t="s">
        <v>981</v>
      </c>
      <c r="S90" s="143"/>
      <c r="T90" s="144"/>
      <c r="U90" s="127" t="s">
        <v>981</v>
      </c>
      <c r="V90" s="17" t="s">
        <v>981</v>
      </c>
      <c r="W90" s="128" t="s">
        <v>981</v>
      </c>
      <c r="X90" s="129"/>
      <c r="Y90" s="144"/>
      <c r="Z90" s="127" t="s">
        <v>981</v>
      </c>
      <c r="AA90" s="17" t="s">
        <v>981</v>
      </c>
      <c r="AB90" s="128" t="s">
        <v>981</v>
      </c>
      <c r="AC90" s="129"/>
      <c r="AD90" s="144"/>
      <c r="AE90" s="131" t="s">
        <v>981</v>
      </c>
      <c r="AF90" s="38" t="s">
        <v>981</v>
      </c>
      <c r="AG90" s="145" t="s">
        <v>981</v>
      </c>
      <c r="AH90" s="143"/>
      <c r="AI90" s="144"/>
      <c r="AJ90" s="97"/>
      <c r="AK90" s="97"/>
      <c r="AL90" s="97"/>
      <c r="AM90" s="97"/>
      <c r="AN90" s="97"/>
    </row>
    <row r="91" spans="1:40" ht="84" x14ac:dyDescent="0.25">
      <c r="A91" s="17" t="str">
        <f>'4 priedo 1'!B95</f>
        <v>2.1.1.1.7</v>
      </c>
      <c r="B91" s="17" t="str">
        <f>'4 priedo 1'!C95</f>
        <v>R059904-342812-0066</v>
      </c>
      <c r="C91" s="17" t="str">
        <f>'4 priedo 1'!D95</f>
        <v>Viešųjų erdvių prie Panevėžio bendruomenių rūmų sutvarkymas</v>
      </c>
      <c r="D91" s="17" t="str">
        <f>'4 priedo 1'!E95</f>
        <v>Panevėžio miesto savivaldybės administracija</v>
      </c>
      <c r="E91" s="110" t="s">
        <v>1085</v>
      </c>
      <c r="F91" s="141" t="s">
        <v>115</v>
      </c>
      <c r="G91" s="17" t="s">
        <v>1080</v>
      </c>
      <c r="H91" s="17">
        <v>32625</v>
      </c>
      <c r="I91" s="129">
        <v>32625</v>
      </c>
      <c r="J91" s="134">
        <v>0</v>
      </c>
      <c r="K91" s="127" t="s">
        <v>981</v>
      </c>
      <c r="L91" s="142" t="s">
        <v>981</v>
      </c>
      <c r="M91" s="17" t="s">
        <v>981</v>
      </c>
      <c r="N91" s="143"/>
      <c r="O91" s="144"/>
      <c r="P91" s="127" t="s">
        <v>981</v>
      </c>
      <c r="Q91" s="142" t="s">
        <v>981</v>
      </c>
      <c r="R91" s="17" t="s">
        <v>981</v>
      </c>
      <c r="S91" s="143"/>
      <c r="T91" s="144"/>
      <c r="U91" s="127" t="s">
        <v>981</v>
      </c>
      <c r="V91" s="17" t="s">
        <v>981</v>
      </c>
      <c r="W91" s="128" t="s">
        <v>981</v>
      </c>
      <c r="X91" s="129"/>
      <c r="Y91" s="144"/>
      <c r="Z91" s="127" t="s">
        <v>981</v>
      </c>
      <c r="AA91" s="17" t="s">
        <v>981</v>
      </c>
      <c r="AB91" s="128" t="s">
        <v>981</v>
      </c>
      <c r="AC91" s="129"/>
      <c r="AD91" s="144"/>
      <c r="AE91" s="131" t="s">
        <v>981</v>
      </c>
      <c r="AF91" s="38" t="s">
        <v>981</v>
      </c>
      <c r="AG91" s="145" t="s">
        <v>981</v>
      </c>
      <c r="AH91" s="143"/>
      <c r="AI91" s="144"/>
      <c r="AJ91" s="97"/>
      <c r="AK91" s="97"/>
      <c r="AL91" s="97"/>
      <c r="AM91" s="97"/>
      <c r="AN91" s="97"/>
    </row>
    <row r="92" spans="1:40" ht="84" x14ac:dyDescent="0.25">
      <c r="A92" s="17" t="str">
        <f>'4 priedo 1'!B96</f>
        <v>2.1.1.1.8</v>
      </c>
      <c r="B92" s="17" t="str">
        <f>'4 priedo 1'!C96</f>
        <v>R059904-291200-0067</v>
      </c>
      <c r="C92" s="17" t="str">
        <f>'4 priedo 1'!D96</f>
        <v>Viešųjų erdvių prie Laisvės aikštės sutvarkymas</v>
      </c>
      <c r="D92" s="17" t="str">
        <f>'4 priedo 1'!E96</f>
        <v>Panevėžio miesto savivaldybės administracija</v>
      </c>
      <c r="E92" s="110" t="s">
        <v>1086</v>
      </c>
      <c r="F92" s="141" t="s">
        <v>115</v>
      </c>
      <c r="G92" s="17" t="s">
        <v>1080</v>
      </c>
      <c r="H92" s="17">
        <v>5000</v>
      </c>
      <c r="I92" s="129">
        <v>15104</v>
      </c>
      <c r="J92" s="134"/>
      <c r="K92" s="127" t="s">
        <v>981</v>
      </c>
      <c r="L92" s="142" t="s">
        <v>981</v>
      </c>
      <c r="M92" s="17" t="s">
        <v>981</v>
      </c>
      <c r="N92" s="143"/>
      <c r="O92" s="144"/>
      <c r="P92" s="127" t="s">
        <v>981</v>
      </c>
      <c r="Q92" s="142" t="s">
        <v>981</v>
      </c>
      <c r="R92" s="17" t="s">
        <v>981</v>
      </c>
      <c r="S92" s="143"/>
      <c r="T92" s="144"/>
      <c r="U92" s="127" t="s">
        <v>981</v>
      </c>
      <c r="V92" s="17" t="s">
        <v>981</v>
      </c>
      <c r="W92" s="128" t="s">
        <v>981</v>
      </c>
      <c r="X92" s="129"/>
      <c r="Y92" s="144"/>
      <c r="Z92" s="127" t="s">
        <v>981</v>
      </c>
      <c r="AA92" s="17" t="s">
        <v>981</v>
      </c>
      <c r="AB92" s="128" t="s">
        <v>981</v>
      </c>
      <c r="AC92" s="129"/>
      <c r="AD92" s="144"/>
      <c r="AE92" s="131" t="s">
        <v>981</v>
      </c>
      <c r="AF92" s="38" t="s">
        <v>981</v>
      </c>
      <c r="AG92" s="145" t="s">
        <v>981</v>
      </c>
      <c r="AH92" s="143"/>
      <c r="AI92" s="144"/>
      <c r="AJ92" s="97"/>
      <c r="AK92" s="97"/>
      <c r="AL92" s="97"/>
      <c r="AM92" s="97"/>
      <c r="AN92" s="97"/>
    </row>
    <row r="93" spans="1:40" ht="84" x14ac:dyDescent="0.25">
      <c r="A93" s="17" t="str">
        <f>'4 priedo 1'!B97</f>
        <v>2.1.1.1.9</v>
      </c>
      <c r="B93" s="17" t="str">
        <f>'4 priedo 1'!C97</f>
        <v>R059904-293619-0068</v>
      </c>
      <c r="C93" s="17" t="str">
        <f>'4 priedo 1'!D97</f>
        <v>J. Janonio gatvės (nuo žiedo iki Savitiškio g.) prieigų sutvarkymas</v>
      </c>
      <c r="D93" s="17" t="str">
        <f>'4 priedo 1'!E97</f>
        <v>Panevėžio miesto savivaldybės administracija</v>
      </c>
      <c r="E93" s="110" t="s">
        <v>1087</v>
      </c>
      <c r="F93" s="141" t="s">
        <v>115</v>
      </c>
      <c r="G93" s="17" t="s">
        <v>1080</v>
      </c>
      <c r="H93" s="63">
        <v>140196</v>
      </c>
      <c r="I93" s="160">
        <v>140196</v>
      </c>
      <c r="J93" s="496">
        <v>140196</v>
      </c>
      <c r="K93" s="127" t="s">
        <v>981</v>
      </c>
      <c r="L93" s="142" t="s">
        <v>981</v>
      </c>
      <c r="M93" s="17" t="s">
        <v>981</v>
      </c>
      <c r="N93" s="143"/>
      <c r="O93" s="144"/>
      <c r="P93" s="127" t="s">
        <v>981</v>
      </c>
      <c r="Q93" s="142" t="s">
        <v>981</v>
      </c>
      <c r="R93" s="17" t="s">
        <v>981</v>
      </c>
      <c r="S93" s="143"/>
      <c r="T93" s="144"/>
      <c r="U93" s="127" t="s">
        <v>981</v>
      </c>
      <c r="V93" s="17" t="s">
        <v>981</v>
      </c>
      <c r="W93" s="128" t="s">
        <v>981</v>
      </c>
      <c r="X93" s="129"/>
      <c r="Y93" s="144"/>
      <c r="Z93" s="127" t="s">
        <v>981</v>
      </c>
      <c r="AA93" s="17" t="s">
        <v>981</v>
      </c>
      <c r="AB93" s="128" t="s">
        <v>981</v>
      </c>
      <c r="AC93" s="129"/>
      <c r="AD93" s="144"/>
      <c r="AE93" s="131" t="s">
        <v>981</v>
      </c>
      <c r="AF93" s="38" t="s">
        <v>981</v>
      </c>
      <c r="AG93" s="145" t="s">
        <v>981</v>
      </c>
      <c r="AH93" s="143"/>
      <c r="AI93" s="144"/>
      <c r="AJ93" s="97"/>
      <c r="AK93" s="97"/>
      <c r="AL93" s="97"/>
      <c r="AM93" s="97"/>
      <c r="AN93" s="97"/>
    </row>
    <row r="94" spans="1:40" ht="192" x14ac:dyDescent="0.25">
      <c r="A94" s="17" t="str">
        <f>'4 priedo 1'!B98</f>
        <v>2.1.1.1.10</v>
      </c>
      <c r="B94" s="17" t="str">
        <f>'4 priedo 1'!C98</f>
        <v>R059904-282919-0069</v>
      </c>
      <c r="C94" s="17" t="str">
        <f>'4 priedo 1'!D98</f>
        <v>Kultūros ir poilsio parko modernizavimas, gerinant miesto gamtinę aplinką ir gyvenimo kokybę, skatinant lankytojų srautus, aktyvų laisvalaikį</v>
      </c>
      <c r="D94" s="17" t="str">
        <f>'4 priedo 1'!E98</f>
        <v>Panevėžio miesto savivaldybės administracija</v>
      </c>
      <c r="E94" s="110" t="s">
        <v>1088</v>
      </c>
      <c r="F94" s="141" t="s">
        <v>115</v>
      </c>
      <c r="G94" s="17" t="s">
        <v>1080</v>
      </c>
      <c r="H94" s="63">
        <v>393739.91</v>
      </c>
      <c r="I94" s="497">
        <v>393650</v>
      </c>
      <c r="J94" s="498">
        <v>393739.91</v>
      </c>
      <c r="K94" s="127" t="s">
        <v>981</v>
      </c>
      <c r="L94" s="142" t="s">
        <v>981</v>
      </c>
      <c r="M94" s="17" t="s">
        <v>981</v>
      </c>
      <c r="N94" s="147"/>
      <c r="O94" s="148"/>
      <c r="P94" s="127" t="s">
        <v>981</v>
      </c>
      <c r="Q94" s="142" t="s">
        <v>981</v>
      </c>
      <c r="R94" s="17" t="s">
        <v>981</v>
      </c>
      <c r="S94" s="147"/>
      <c r="T94" s="148"/>
      <c r="U94" s="127" t="s">
        <v>981</v>
      </c>
      <c r="V94" s="17" t="s">
        <v>981</v>
      </c>
      <c r="W94" s="128" t="s">
        <v>981</v>
      </c>
      <c r="X94" s="142"/>
      <c r="Y94" s="148"/>
      <c r="Z94" s="127" t="s">
        <v>981</v>
      </c>
      <c r="AA94" s="17" t="s">
        <v>981</v>
      </c>
      <c r="AB94" s="128" t="s">
        <v>981</v>
      </c>
      <c r="AC94" s="142"/>
      <c r="AD94" s="148"/>
      <c r="AE94" s="131" t="s">
        <v>981</v>
      </c>
      <c r="AF94" s="38" t="s">
        <v>981</v>
      </c>
      <c r="AG94" s="145" t="s">
        <v>981</v>
      </c>
      <c r="AH94" s="147"/>
      <c r="AI94" s="148"/>
      <c r="AJ94" s="97"/>
      <c r="AK94" s="97"/>
      <c r="AL94" s="97"/>
      <c r="AM94" s="97"/>
      <c r="AN94" s="97"/>
    </row>
    <row r="95" spans="1:40" ht="84" x14ac:dyDescent="0.25">
      <c r="A95" s="17" t="str">
        <f>'4 priedo 1'!B99</f>
        <v>2.1.1.1.11</v>
      </c>
      <c r="B95" s="17" t="str">
        <f>'4 priedo 1'!C99</f>
        <v>R059904-293019-0070</v>
      </c>
      <c r="C95" s="17" t="str">
        <f>'4 priedo 1'!D99</f>
        <v>Nepriklausomybės aikštės ir jos prieigų sutvarkymas</v>
      </c>
      <c r="D95" s="17" t="str">
        <f>'4 priedo 1'!E99</f>
        <v>Panevėžio miesto savivaldybės administracija</v>
      </c>
      <c r="E95" s="110" t="s">
        <v>1089</v>
      </c>
      <c r="F95" s="141" t="s">
        <v>115</v>
      </c>
      <c r="G95" s="17" t="s">
        <v>1080</v>
      </c>
      <c r="H95" s="17">
        <v>16800.88</v>
      </c>
      <c r="I95" s="129">
        <v>16800.88</v>
      </c>
      <c r="J95" s="134">
        <v>0</v>
      </c>
      <c r="K95" s="127" t="s">
        <v>981</v>
      </c>
      <c r="L95" s="142" t="s">
        <v>981</v>
      </c>
      <c r="M95" s="17" t="s">
        <v>981</v>
      </c>
      <c r="N95" s="143"/>
      <c r="O95" s="144"/>
      <c r="P95" s="127" t="s">
        <v>981</v>
      </c>
      <c r="Q95" s="142" t="s">
        <v>981</v>
      </c>
      <c r="R95" s="17" t="s">
        <v>981</v>
      </c>
      <c r="S95" s="143"/>
      <c r="T95" s="144"/>
      <c r="U95" s="127" t="s">
        <v>981</v>
      </c>
      <c r="V95" s="17" t="s">
        <v>981</v>
      </c>
      <c r="W95" s="128" t="s">
        <v>981</v>
      </c>
      <c r="X95" s="129"/>
      <c r="Y95" s="144"/>
      <c r="Z95" s="127" t="s">
        <v>981</v>
      </c>
      <c r="AA95" s="17" t="s">
        <v>981</v>
      </c>
      <c r="AB95" s="128" t="s">
        <v>981</v>
      </c>
      <c r="AC95" s="129"/>
      <c r="AD95" s="144"/>
      <c r="AE95" s="131" t="s">
        <v>981</v>
      </c>
      <c r="AF95" s="38" t="s">
        <v>981</v>
      </c>
      <c r="AG95" s="145" t="s">
        <v>981</v>
      </c>
      <c r="AH95" s="143"/>
      <c r="AI95" s="144"/>
      <c r="AJ95" s="97"/>
      <c r="AK95" s="97"/>
      <c r="AL95" s="97"/>
      <c r="AM95" s="97"/>
      <c r="AN95" s="97"/>
    </row>
    <row r="96" spans="1:40" ht="108" x14ac:dyDescent="0.25">
      <c r="A96" s="17" t="str">
        <f>'4 priedo 1'!B100</f>
        <v>2.1.1.1.12</v>
      </c>
      <c r="B96" s="17" t="str">
        <f>'4 priedo 1'!C100</f>
        <v>R059904-283019-0071</v>
      </c>
      <c r="C96" s="17" t="str">
        <f>'4 priedo 1'!D100</f>
        <v>Nevėžio upės ir pakrančių sutvarkymas (atkarpa nuo Stoties g. tilto iki Nemuno g. tilto)</v>
      </c>
      <c r="D96" s="17" t="str">
        <f>'4 priedo 1'!E100</f>
        <v>Panevėžio miesto savivaldybės administracija</v>
      </c>
      <c r="E96" s="110" t="s">
        <v>1090</v>
      </c>
      <c r="F96" s="141" t="s">
        <v>115</v>
      </c>
      <c r="G96" s="17" t="s">
        <v>1080</v>
      </c>
      <c r="H96" s="63">
        <v>49779.77</v>
      </c>
      <c r="I96" s="160">
        <v>49779.77</v>
      </c>
      <c r="J96" s="134">
        <v>49779.77</v>
      </c>
      <c r="K96" s="127" t="s">
        <v>981</v>
      </c>
      <c r="L96" s="142" t="s">
        <v>981</v>
      </c>
      <c r="M96" s="17" t="s">
        <v>981</v>
      </c>
      <c r="N96" s="143"/>
      <c r="O96" s="144"/>
      <c r="P96" s="127" t="s">
        <v>981</v>
      </c>
      <c r="Q96" s="142" t="s">
        <v>981</v>
      </c>
      <c r="R96" s="17" t="s">
        <v>981</v>
      </c>
      <c r="S96" s="143"/>
      <c r="T96" s="144"/>
      <c r="U96" s="127" t="s">
        <v>981</v>
      </c>
      <c r="V96" s="17" t="s">
        <v>981</v>
      </c>
      <c r="W96" s="128" t="s">
        <v>981</v>
      </c>
      <c r="X96" s="129"/>
      <c r="Y96" s="144"/>
      <c r="Z96" s="127" t="s">
        <v>981</v>
      </c>
      <c r="AA96" s="17" t="s">
        <v>981</v>
      </c>
      <c r="AB96" s="128" t="s">
        <v>981</v>
      </c>
      <c r="AC96" s="129"/>
      <c r="AD96" s="144"/>
      <c r="AE96" s="131" t="s">
        <v>981</v>
      </c>
      <c r="AF96" s="38" t="s">
        <v>981</v>
      </c>
      <c r="AG96" s="145" t="s">
        <v>981</v>
      </c>
      <c r="AH96" s="143"/>
      <c r="AI96" s="144"/>
      <c r="AJ96" s="97"/>
      <c r="AK96" s="97"/>
      <c r="AL96" s="97"/>
      <c r="AM96" s="97"/>
      <c r="AN96" s="97"/>
    </row>
    <row r="97" spans="1:40" ht="84" x14ac:dyDescent="0.25">
      <c r="A97" s="17" t="str">
        <f>'4 priedo 1'!B101</f>
        <v>2.1.1.1.13</v>
      </c>
      <c r="B97" s="17" t="str">
        <f>'4 priedo 1'!C101</f>
        <v>R059904-282919-0072</v>
      </c>
      <c r="C97" s="17" t="str">
        <f>'4 priedo 1'!D101</f>
        <v>Skaistakalnio parko ir jo prieigų sutvarkymas</v>
      </c>
      <c r="D97" s="17" t="str">
        <f>'4 priedo 1'!E101</f>
        <v>Panevėžio miesto savivaldybės administracija</v>
      </c>
      <c r="E97" s="110" t="s">
        <v>1091</v>
      </c>
      <c r="F97" s="141" t="s">
        <v>115</v>
      </c>
      <c r="G97" s="17" t="s">
        <v>1080</v>
      </c>
      <c r="H97" s="17">
        <v>297392</v>
      </c>
      <c r="I97" s="129">
        <v>297392</v>
      </c>
      <c r="J97" s="134">
        <v>0</v>
      </c>
      <c r="K97" s="127" t="s">
        <v>981</v>
      </c>
      <c r="L97" s="142" t="s">
        <v>981</v>
      </c>
      <c r="M97" s="17" t="s">
        <v>981</v>
      </c>
      <c r="N97" s="143"/>
      <c r="O97" s="144"/>
      <c r="P97" s="127" t="s">
        <v>981</v>
      </c>
      <c r="Q97" s="142" t="s">
        <v>981</v>
      </c>
      <c r="R97" s="17" t="s">
        <v>981</v>
      </c>
      <c r="S97" s="143"/>
      <c r="T97" s="144"/>
      <c r="U97" s="127" t="s">
        <v>981</v>
      </c>
      <c r="V97" s="17" t="s">
        <v>981</v>
      </c>
      <c r="W97" s="128" t="s">
        <v>981</v>
      </c>
      <c r="X97" s="129"/>
      <c r="Y97" s="144"/>
      <c r="Z97" s="127" t="s">
        <v>981</v>
      </c>
      <c r="AA97" s="17" t="s">
        <v>981</v>
      </c>
      <c r="AB97" s="128" t="s">
        <v>981</v>
      </c>
      <c r="AC97" s="129"/>
      <c r="AD97" s="144"/>
      <c r="AE97" s="131" t="s">
        <v>981</v>
      </c>
      <c r="AF97" s="38" t="s">
        <v>981</v>
      </c>
      <c r="AG97" s="145" t="s">
        <v>981</v>
      </c>
      <c r="AH97" s="143"/>
      <c r="AI97" s="144"/>
      <c r="AJ97" s="97"/>
      <c r="AK97" s="97"/>
      <c r="AL97" s="97"/>
      <c r="AM97" s="97"/>
      <c r="AN97" s="97"/>
    </row>
    <row r="98" spans="1:40" ht="84" x14ac:dyDescent="0.25">
      <c r="A98" s="17" t="str">
        <f>'4 priedo 1'!B102</f>
        <v>2.1.1.1.14</v>
      </c>
      <c r="B98" s="17" t="str">
        <f>'4 priedo 1'!C102</f>
        <v>R059904-291900-0073</v>
      </c>
      <c r="C98" s="17" t="str">
        <f>'4 priedo 1'!D102</f>
        <v xml:space="preserve">Projektas RPT 2020-08-03 sprendimu Nr. 51/4S-24 išbrauktas </v>
      </c>
      <c r="D98" s="17">
        <f>'4 priedo 1'!E102</f>
        <v>0</v>
      </c>
      <c r="E98" s="110" t="s">
        <v>1092</v>
      </c>
      <c r="F98" s="141" t="s">
        <v>115</v>
      </c>
      <c r="G98" s="17" t="s">
        <v>1080</v>
      </c>
      <c r="H98" s="17">
        <v>16019</v>
      </c>
      <c r="I98" s="129">
        <v>16019</v>
      </c>
      <c r="J98" s="134">
        <v>0</v>
      </c>
      <c r="K98" s="127" t="s">
        <v>981</v>
      </c>
      <c r="L98" s="142" t="s">
        <v>981</v>
      </c>
      <c r="M98" s="17" t="s">
        <v>981</v>
      </c>
      <c r="N98" s="143"/>
      <c r="O98" s="144"/>
      <c r="P98" s="127" t="s">
        <v>981</v>
      </c>
      <c r="Q98" s="142" t="s">
        <v>981</v>
      </c>
      <c r="R98" s="17" t="s">
        <v>981</v>
      </c>
      <c r="S98" s="143"/>
      <c r="T98" s="144"/>
      <c r="U98" s="127" t="s">
        <v>981</v>
      </c>
      <c r="V98" s="17" t="s">
        <v>981</v>
      </c>
      <c r="W98" s="128" t="s">
        <v>981</v>
      </c>
      <c r="X98" s="129"/>
      <c r="Y98" s="144"/>
      <c r="Z98" s="127" t="s">
        <v>981</v>
      </c>
      <c r="AA98" s="17" t="s">
        <v>981</v>
      </c>
      <c r="AB98" s="128" t="s">
        <v>981</v>
      </c>
      <c r="AC98" s="129"/>
      <c r="AD98" s="144"/>
      <c r="AE98" s="131" t="s">
        <v>981</v>
      </c>
      <c r="AF98" s="38" t="s">
        <v>981</v>
      </c>
      <c r="AG98" s="145" t="s">
        <v>981</v>
      </c>
      <c r="AH98" s="143"/>
      <c r="AI98" s="144"/>
      <c r="AJ98" s="97"/>
      <c r="AK98" s="97"/>
      <c r="AL98" s="97"/>
      <c r="AM98" s="97"/>
      <c r="AN98" s="97"/>
    </row>
    <row r="99" spans="1:40" ht="156" x14ac:dyDescent="0.25">
      <c r="A99" s="17" t="str">
        <f>'4 priedo 1'!B103</f>
        <v>2.1.1.1.15</v>
      </c>
      <c r="B99" s="17" t="str">
        <f>'4 priedo 1'!C103</f>
        <v>R059907-361219-1073</v>
      </c>
      <c r="C99" s="17" t="str">
        <f>'4 priedo 1'!D103</f>
        <v>Susisiekimo su Panevėžio LEZ gerinimas, modernizuojant J. Janonio g.–Vakarinės g.–Pramonės g. sankryžą</v>
      </c>
      <c r="D99" s="17" t="str">
        <f>'4 priedo 1'!E103</f>
        <v>Panevėžio miesto savivaldybės administracija</v>
      </c>
      <c r="E99" s="159"/>
      <c r="F99" s="141"/>
      <c r="G99" s="17"/>
      <c r="H99" s="17"/>
      <c r="I99" s="129"/>
      <c r="J99" s="134"/>
      <c r="K99" s="127" t="s">
        <v>139</v>
      </c>
      <c r="L99" s="17" t="s">
        <v>1093</v>
      </c>
      <c r="M99" s="17">
        <v>20000</v>
      </c>
      <c r="N99" s="143"/>
      <c r="O99" s="144"/>
      <c r="P99" s="127" t="s">
        <v>138</v>
      </c>
      <c r="Q99" s="142" t="s">
        <v>1094</v>
      </c>
      <c r="R99" s="17">
        <v>700</v>
      </c>
      <c r="S99" s="143"/>
      <c r="T99" s="144"/>
      <c r="U99" s="127"/>
      <c r="V99" s="17"/>
      <c r="W99" s="128"/>
      <c r="X99" s="129"/>
      <c r="Y99" s="144"/>
      <c r="Z99" s="127"/>
      <c r="AA99" s="17"/>
      <c r="AB99" s="128"/>
      <c r="AC99" s="129"/>
      <c r="AD99" s="144"/>
      <c r="AE99" s="131"/>
      <c r="AF99" s="38"/>
      <c r="AG99" s="145"/>
      <c r="AH99" s="143"/>
      <c r="AI99" s="144"/>
      <c r="AJ99" s="97"/>
      <c r="AK99" s="97"/>
      <c r="AL99" s="97"/>
      <c r="AM99" s="97"/>
      <c r="AN99" s="97"/>
    </row>
    <row r="100" spans="1:40" ht="96" x14ac:dyDescent="0.25">
      <c r="A100" s="12" t="str">
        <f>'4 priedo 1'!B104</f>
        <v>2.1.1.2.</v>
      </c>
      <c r="B100" s="12"/>
      <c r="C100" s="481" t="str">
        <f>'4 priedo 1'!D104</f>
        <v>Priemonė: Biržų, Kupiškio, Pasvalio ir Rokiškio miestų kompleksinė plėtra</v>
      </c>
      <c r="D100" s="482"/>
      <c r="E100" s="57"/>
      <c r="F100" s="102" t="s">
        <v>981</v>
      </c>
      <c r="G100" s="57" t="s">
        <v>981</v>
      </c>
      <c r="H100" s="57" t="s">
        <v>981</v>
      </c>
      <c r="I100" s="103"/>
      <c r="J100" s="104"/>
      <c r="K100" s="121" t="s">
        <v>981</v>
      </c>
      <c r="L100" s="103" t="s">
        <v>981</v>
      </c>
      <c r="M100" s="57" t="s">
        <v>981</v>
      </c>
      <c r="N100" s="103"/>
      <c r="O100" s="104"/>
      <c r="P100" s="121" t="s">
        <v>981</v>
      </c>
      <c r="Q100" s="103" t="s">
        <v>981</v>
      </c>
      <c r="R100" s="57" t="s">
        <v>981</v>
      </c>
      <c r="S100" s="106"/>
      <c r="T100" s="107"/>
      <c r="U100" s="121" t="s">
        <v>981</v>
      </c>
      <c r="V100" s="57" t="s">
        <v>981</v>
      </c>
      <c r="W100" s="122" t="s">
        <v>981</v>
      </c>
      <c r="X100" s="106"/>
      <c r="Y100" s="107"/>
      <c r="Z100" s="121" t="s">
        <v>981</v>
      </c>
      <c r="AA100" s="57" t="s">
        <v>981</v>
      </c>
      <c r="AB100" s="122" t="s">
        <v>981</v>
      </c>
      <c r="AC100" s="103"/>
      <c r="AD100" s="104"/>
      <c r="AE100" s="123" t="s">
        <v>981</v>
      </c>
      <c r="AF100" s="105" t="s">
        <v>981</v>
      </c>
      <c r="AG100" s="124" t="s">
        <v>981</v>
      </c>
      <c r="AH100" s="106"/>
      <c r="AI100" s="107"/>
      <c r="AJ100" s="109"/>
      <c r="AK100" s="109"/>
      <c r="AL100" s="109"/>
      <c r="AM100" s="109"/>
      <c r="AN100" s="109"/>
    </row>
    <row r="101" spans="1:40" ht="84" x14ac:dyDescent="0.25">
      <c r="A101" s="17" t="str">
        <f>'4 priedo 1'!B105</f>
        <v>2.1.1.2.1</v>
      </c>
      <c r="B101" s="17" t="str">
        <f>'4 priedo 1'!C105</f>
        <v>R059905-292800-0074</v>
      </c>
      <c r="C101" s="17" t="str">
        <f>'4 priedo 1'!D105</f>
        <v>Projektas išbrauktas RPT 2020 vasario 28 d. sprendimu Nr. 51/4S-7</v>
      </c>
      <c r="D101" s="17"/>
      <c r="E101" s="161"/>
      <c r="F101" s="150"/>
      <c r="G101" s="78"/>
      <c r="H101" s="78"/>
      <c r="I101" s="151"/>
      <c r="J101" s="152"/>
      <c r="K101" s="153" t="s">
        <v>981</v>
      </c>
      <c r="L101" s="154" t="s">
        <v>981</v>
      </c>
      <c r="M101" s="78" t="s">
        <v>981</v>
      </c>
      <c r="N101" s="155"/>
      <c r="O101" s="156"/>
      <c r="P101" s="153" t="s">
        <v>981</v>
      </c>
      <c r="Q101" s="154" t="s">
        <v>981</v>
      </c>
      <c r="R101" s="78" t="s">
        <v>981</v>
      </c>
      <c r="S101" s="155"/>
      <c r="T101" s="156"/>
      <c r="U101" s="153" t="s">
        <v>981</v>
      </c>
      <c r="V101" s="78" t="s">
        <v>981</v>
      </c>
      <c r="W101" s="157" t="s">
        <v>981</v>
      </c>
      <c r="X101" s="151"/>
      <c r="Y101" s="156"/>
      <c r="Z101" s="153" t="s">
        <v>981</v>
      </c>
      <c r="AA101" s="78" t="s">
        <v>981</v>
      </c>
      <c r="AB101" s="157" t="s">
        <v>981</v>
      </c>
      <c r="AC101" s="151"/>
      <c r="AD101" s="156"/>
      <c r="AE101" s="135" t="s">
        <v>981</v>
      </c>
      <c r="AF101" s="136" t="s">
        <v>981</v>
      </c>
      <c r="AG101" s="158" t="s">
        <v>981</v>
      </c>
      <c r="AH101" s="155"/>
      <c r="AI101" s="156"/>
      <c r="AJ101" s="109"/>
      <c r="AK101" s="109"/>
      <c r="AL101" s="109"/>
      <c r="AM101" s="109"/>
      <c r="AN101" s="109"/>
    </row>
    <row r="102" spans="1:40" ht="180" x14ac:dyDescent="0.25">
      <c r="A102" s="17" t="str">
        <f>'4 priedo 1'!B106</f>
        <v>2.1.1.2.2</v>
      </c>
      <c r="B102" s="17" t="str">
        <f>'4 priedo 1'!C106</f>
        <v>R059905-293000-0075</v>
      </c>
      <c r="C102" s="17" t="str">
        <f>'4 priedo 1'!D106</f>
        <v>Viešųjų erdvių Biržų m., regioninio parko teritorijoje, modernizavimas ir pritaikymas bendruomenės veiklai,  laisvalaikio užimtumui ir poilsiui</v>
      </c>
      <c r="D102" s="17" t="str">
        <f>'4 priedo 1'!E106</f>
        <v>Biržų rajono savivaldybės administracija</v>
      </c>
      <c r="E102" s="110" t="s">
        <v>1095</v>
      </c>
      <c r="F102" s="141" t="s">
        <v>115</v>
      </c>
      <c r="G102" s="17" t="s">
        <v>1080</v>
      </c>
      <c r="H102" s="17">
        <v>13500</v>
      </c>
      <c r="I102" s="129">
        <v>22073</v>
      </c>
      <c r="J102" s="134"/>
      <c r="K102" s="127" t="s">
        <v>981</v>
      </c>
      <c r="L102" s="142" t="s">
        <v>981</v>
      </c>
      <c r="M102" s="17" t="s">
        <v>981</v>
      </c>
      <c r="N102" s="143"/>
      <c r="O102" s="144"/>
      <c r="P102" s="127" t="s">
        <v>981</v>
      </c>
      <c r="Q102" s="142" t="s">
        <v>981</v>
      </c>
      <c r="R102" s="17" t="s">
        <v>981</v>
      </c>
      <c r="S102" s="143"/>
      <c r="T102" s="144"/>
      <c r="U102" s="127" t="s">
        <v>981</v>
      </c>
      <c r="V102" s="17" t="s">
        <v>981</v>
      </c>
      <c r="W102" s="128" t="s">
        <v>981</v>
      </c>
      <c r="X102" s="129"/>
      <c r="Y102" s="144"/>
      <c r="Z102" s="127" t="s">
        <v>981</v>
      </c>
      <c r="AA102" s="17" t="s">
        <v>981</v>
      </c>
      <c r="AB102" s="128" t="s">
        <v>981</v>
      </c>
      <c r="AC102" s="129"/>
      <c r="AD102" s="144"/>
      <c r="AE102" s="131" t="s">
        <v>981</v>
      </c>
      <c r="AF102" s="38" t="s">
        <v>981</v>
      </c>
      <c r="AG102" s="145" t="s">
        <v>981</v>
      </c>
      <c r="AH102" s="143"/>
      <c r="AI102" s="144"/>
      <c r="AJ102" s="97"/>
      <c r="AK102" s="97"/>
      <c r="AL102" s="97"/>
      <c r="AM102" s="97"/>
      <c r="AN102" s="97"/>
    </row>
    <row r="103" spans="1:40" ht="120" x14ac:dyDescent="0.25">
      <c r="A103" s="17" t="str">
        <f>'4 priedo 1'!B107</f>
        <v>2.1.1.2.3</v>
      </c>
      <c r="B103" s="17" t="str">
        <f>'4 priedo 1'!C107</f>
        <v>R059905-300000-0076</v>
      </c>
      <c r="C103" s="17" t="str">
        <f>'4 priedo 1'!D107</f>
        <v>Gyvenamosios aplinkos gerinimas gyvenamuosiuose daugiabučių namų rajonuose Biržų m.</v>
      </c>
      <c r="D103" s="17" t="str">
        <f>'4 priedo 1'!E107</f>
        <v>Biržų rajono savivaldybės administracija</v>
      </c>
      <c r="E103" s="110" t="s">
        <v>1096</v>
      </c>
      <c r="F103" s="141" t="s">
        <v>115</v>
      </c>
      <c r="G103" s="17" t="s">
        <v>1080</v>
      </c>
      <c r="H103" s="17">
        <v>5000</v>
      </c>
      <c r="I103" s="129">
        <v>5922</v>
      </c>
      <c r="J103" s="134">
        <v>0</v>
      </c>
      <c r="K103" s="127" t="s">
        <v>981</v>
      </c>
      <c r="L103" s="142" t="s">
        <v>981</v>
      </c>
      <c r="M103" s="17" t="s">
        <v>981</v>
      </c>
      <c r="N103" s="143"/>
      <c r="O103" s="144"/>
      <c r="P103" s="127" t="s">
        <v>981</v>
      </c>
      <c r="Q103" s="142" t="s">
        <v>981</v>
      </c>
      <c r="R103" s="17" t="s">
        <v>981</v>
      </c>
      <c r="S103" s="143"/>
      <c r="T103" s="144"/>
      <c r="U103" s="127" t="s">
        <v>981</v>
      </c>
      <c r="V103" s="17" t="s">
        <v>981</v>
      </c>
      <c r="W103" s="128" t="s">
        <v>981</v>
      </c>
      <c r="X103" s="129"/>
      <c r="Y103" s="144"/>
      <c r="Z103" s="127" t="s">
        <v>981</v>
      </c>
      <c r="AA103" s="17" t="s">
        <v>981</v>
      </c>
      <c r="AB103" s="128" t="s">
        <v>981</v>
      </c>
      <c r="AC103" s="129"/>
      <c r="AD103" s="144"/>
      <c r="AE103" s="131" t="s">
        <v>981</v>
      </c>
      <c r="AF103" s="38" t="s">
        <v>981</v>
      </c>
      <c r="AG103" s="145" t="s">
        <v>981</v>
      </c>
      <c r="AH103" s="143"/>
      <c r="AI103" s="144"/>
      <c r="AJ103" s="97"/>
      <c r="AK103" s="97"/>
      <c r="AL103" s="97"/>
      <c r="AM103" s="97"/>
      <c r="AN103" s="97"/>
    </row>
    <row r="104" spans="1:40" ht="95.25" customHeight="1" x14ac:dyDescent="0.25">
      <c r="A104" s="17" t="str">
        <f>'4 priedo 1'!B108</f>
        <v>2.1.1.2.4</v>
      </c>
      <c r="B104" s="17" t="str">
        <f>'4 priedo 1'!C108</f>
        <v>R059905-292800-0077</v>
      </c>
      <c r="C104" s="17" t="str">
        <f>'4 priedo 1'!D108</f>
        <v>Projektas išbrauktas RPT 2020 vasario 28 d. sprendimu Nr. 51/4S-7</v>
      </c>
      <c r="D104" s="17"/>
      <c r="E104" s="161"/>
      <c r="F104" s="150"/>
      <c r="G104" s="78"/>
      <c r="H104" s="78"/>
      <c r="I104" s="155"/>
      <c r="J104" s="156"/>
      <c r="K104" s="153" t="s">
        <v>981</v>
      </c>
      <c r="L104" s="154" t="s">
        <v>981</v>
      </c>
      <c r="M104" s="78" t="s">
        <v>981</v>
      </c>
      <c r="N104" s="155"/>
      <c r="O104" s="156"/>
      <c r="P104" s="153" t="s">
        <v>981</v>
      </c>
      <c r="Q104" s="154" t="s">
        <v>981</v>
      </c>
      <c r="R104" s="78" t="s">
        <v>981</v>
      </c>
      <c r="S104" s="155"/>
      <c r="T104" s="156"/>
      <c r="U104" s="153" t="s">
        <v>981</v>
      </c>
      <c r="V104" s="78" t="s">
        <v>981</v>
      </c>
      <c r="W104" s="157" t="s">
        <v>981</v>
      </c>
      <c r="X104" s="151"/>
      <c r="Y104" s="156"/>
      <c r="Z104" s="153" t="s">
        <v>981</v>
      </c>
      <c r="AA104" s="78" t="s">
        <v>981</v>
      </c>
      <c r="AB104" s="157" t="s">
        <v>981</v>
      </c>
      <c r="AC104" s="151"/>
      <c r="AD104" s="156"/>
      <c r="AE104" s="135" t="s">
        <v>981</v>
      </c>
      <c r="AF104" s="136" t="s">
        <v>981</v>
      </c>
      <c r="AG104" s="158" t="s">
        <v>981</v>
      </c>
      <c r="AH104" s="155"/>
      <c r="AI104" s="156"/>
      <c r="AJ104" s="109"/>
      <c r="AK104" s="109"/>
      <c r="AL104" s="109"/>
      <c r="AM104" s="109"/>
      <c r="AN104" s="109"/>
    </row>
    <row r="105" spans="1:40" ht="84" x14ac:dyDescent="0.25">
      <c r="A105" s="17" t="str">
        <f>'4 priedo 1'!B109</f>
        <v>2.1.1.2.5</v>
      </c>
      <c r="B105" s="17" t="str">
        <f>'4 priedo 1'!C109</f>
        <v>R059905-000000-0078</v>
      </c>
      <c r="C105" s="17" t="str">
        <f>'4 priedo 1'!D109</f>
        <v xml:space="preserve">Projektas RPT 2018-10-26 sprendimu Nr. 51/4S-26 išbrauktas </v>
      </c>
      <c r="D105" s="17"/>
      <c r="E105" s="162"/>
      <c r="F105" s="150" t="s">
        <v>981</v>
      </c>
      <c r="G105" s="78" t="s">
        <v>981</v>
      </c>
      <c r="H105" s="78" t="s">
        <v>981</v>
      </c>
      <c r="I105" s="155"/>
      <c r="J105" s="156"/>
      <c r="K105" s="153" t="s">
        <v>981</v>
      </c>
      <c r="L105" s="154" t="s">
        <v>981</v>
      </c>
      <c r="M105" s="78" t="s">
        <v>981</v>
      </c>
      <c r="N105" s="155"/>
      <c r="O105" s="156"/>
      <c r="P105" s="153" t="s">
        <v>981</v>
      </c>
      <c r="Q105" s="154" t="s">
        <v>981</v>
      </c>
      <c r="R105" s="78" t="s">
        <v>981</v>
      </c>
      <c r="S105" s="155"/>
      <c r="T105" s="156"/>
      <c r="U105" s="153" t="s">
        <v>981</v>
      </c>
      <c r="V105" s="78" t="s">
        <v>981</v>
      </c>
      <c r="W105" s="157" t="s">
        <v>981</v>
      </c>
      <c r="X105" s="151"/>
      <c r="Y105" s="156"/>
      <c r="Z105" s="153" t="s">
        <v>981</v>
      </c>
      <c r="AA105" s="78" t="s">
        <v>981</v>
      </c>
      <c r="AB105" s="157" t="s">
        <v>981</v>
      </c>
      <c r="AC105" s="151"/>
      <c r="AD105" s="156"/>
      <c r="AE105" s="135" t="s">
        <v>981</v>
      </c>
      <c r="AF105" s="136" t="s">
        <v>981</v>
      </c>
      <c r="AG105" s="158" t="s">
        <v>981</v>
      </c>
      <c r="AH105" s="155"/>
      <c r="AI105" s="156"/>
      <c r="AJ105" s="109"/>
      <c r="AK105" s="109"/>
      <c r="AL105" s="109"/>
      <c r="AM105" s="109"/>
      <c r="AN105" s="109"/>
    </row>
    <row r="106" spans="1:40" ht="156" x14ac:dyDescent="0.25">
      <c r="A106" s="17" t="str">
        <f>'4 priedo 1'!B110</f>
        <v>2.1.1.2.6</v>
      </c>
      <c r="B106" s="17" t="str">
        <f>'4 priedo 1'!C110</f>
        <v>R059905-311240-0079</v>
      </c>
      <c r="C106" s="17" t="str">
        <f>'4 priedo 1'!D110</f>
        <v xml:space="preserve">Gamybinės teritorijos, esančios Krantinės g., Kupiškio mieste, konversija, prielaidų privačioms investicijoms sudarymas </v>
      </c>
      <c r="D106" s="17" t="str">
        <f>'4 priedo 1'!E110</f>
        <v xml:space="preserve">Kupiškio rajono savivaldybės administracija </v>
      </c>
      <c r="E106" s="110" t="s">
        <v>1097</v>
      </c>
      <c r="F106" s="141" t="s">
        <v>115</v>
      </c>
      <c r="G106" s="17" t="s">
        <v>1098</v>
      </c>
      <c r="H106" s="17">
        <v>643</v>
      </c>
      <c r="I106" s="129">
        <v>643</v>
      </c>
      <c r="J106" s="134">
        <v>660.28</v>
      </c>
      <c r="K106" s="127" t="s">
        <v>981</v>
      </c>
      <c r="L106" s="142" t="s">
        <v>981</v>
      </c>
      <c r="M106" s="17" t="s">
        <v>981</v>
      </c>
      <c r="N106" s="143"/>
      <c r="O106" s="144"/>
      <c r="P106" s="127" t="s">
        <v>981</v>
      </c>
      <c r="Q106" s="142" t="s">
        <v>981</v>
      </c>
      <c r="R106" s="17" t="s">
        <v>981</v>
      </c>
      <c r="S106" s="143"/>
      <c r="T106" s="144"/>
      <c r="U106" s="127" t="s">
        <v>981</v>
      </c>
      <c r="V106" s="17" t="s">
        <v>981</v>
      </c>
      <c r="W106" s="128" t="s">
        <v>981</v>
      </c>
      <c r="X106" s="129"/>
      <c r="Y106" s="144"/>
      <c r="Z106" s="127" t="s">
        <v>981</v>
      </c>
      <c r="AA106" s="17" t="s">
        <v>981</v>
      </c>
      <c r="AB106" s="128" t="s">
        <v>981</v>
      </c>
      <c r="AC106" s="129"/>
      <c r="AD106" s="144"/>
      <c r="AE106" s="131" t="s">
        <v>981</v>
      </c>
      <c r="AF106" s="38" t="s">
        <v>981</v>
      </c>
      <c r="AG106" s="145" t="s">
        <v>981</v>
      </c>
      <c r="AH106" s="143"/>
      <c r="AI106" s="144"/>
      <c r="AJ106" s="97"/>
      <c r="AK106" s="97"/>
      <c r="AL106" s="97"/>
      <c r="AM106" s="97"/>
      <c r="AN106" s="97"/>
    </row>
    <row r="107" spans="1:40" ht="132" x14ac:dyDescent="0.25">
      <c r="A107" s="17" t="str">
        <f>'4 priedo 1'!B111</f>
        <v>2.1.1.2.7</v>
      </c>
      <c r="B107" s="17" t="str">
        <f>'4 priedo 1'!C111</f>
        <v>R059905-290950-0080</v>
      </c>
      <c r="C107" s="17" t="str">
        <f>'4 priedo 1'!D111</f>
        <v>Autobusų stoties pastato ir viešųjų erdvių Gedimino g. 96, Kupiškio mieste, modernizavimas</v>
      </c>
      <c r="D107" s="17" t="str">
        <f>'4 priedo 1'!E111</f>
        <v xml:space="preserve">Kupiškio rajono savivaldybės administracija </v>
      </c>
      <c r="E107" s="110" t="s">
        <v>1099</v>
      </c>
      <c r="F107" s="141" t="s">
        <v>115</v>
      </c>
      <c r="G107" s="17" t="s">
        <v>1098</v>
      </c>
      <c r="H107" s="17">
        <v>7486.97</v>
      </c>
      <c r="I107" s="129">
        <v>7486.97</v>
      </c>
      <c r="J107" s="134">
        <v>7454</v>
      </c>
      <c r="K107" s="127" t="s">
        <v>114</v>
      </c>
      <c r="L107" s="142" t="s">
        <v>1100</v>
      </c>
      <c r="M107" s="17">
        <v>595.14</v>
      </c>
      <c r="N107" s="129">
        <v>595.14</v>
      </c>
      <c r="O107" s="134">
        <v>581.47</v>
      </c>
      <c r="P107" s="127" t="s">
        <v>981</v>
      </c>
      <c r="Q107" s="142" t="s">
        <v>981</v>
      </c>
      <c r="R107" s="17" t="s">
        <v>981</v>
      </c>
      <c r="S107" s="143"/>
      <c r="T107" s="144"/>
      <c r="U107" s="127" t="s">
        <v>981</v>
      </c>
      <c r="V107" s="17" t="s">
        <v>981</v>
      </c>
      <c r="W107" s="128" t="s">
        <v>981</v>
      </c>
      <c r="X107" s="129"/>
      <c r="Y107" s="144"/>
      <c r="Z107" s="127" t="s">
        <v>981</v>
      </c>
      <c r="AA107" s="17" t="s">
        <v>981</v>
      </c>
      <c r="AB107" s="128" t="s">
        <v>981</v>
      </c>
      <c r="AC107" s="129"/>
      <c r="AD107" s="144"/>
      <c r="AE107" s="131" t="s">
        <v>981</v>
      </c>
      <c r="AF107" s="38" t="s">
        <v>981</v>
      </c>
      <c r="AG107" s="145" t="s">
        <v>981</v>
      </c>
      <c r="AH107" s="143"/>
      <c r="AI107" s="144"/>
      <c r="AJ107" s="97"/>
      <c r="AK107" s="97"/>
      <c r="AL107" s="97"/>
      <c r="AM107" s="97"/>
      <c r="AN107" s="97"/>
    </row>
    <row r="108" spans="1:40" ht="156" x14ac:dyDescent="0.25">
      <c r="A108" s="17" t="str">
        <f>'4 priedo 1'!B112</f>
        <v>2.1.1.2.8</v>
      </c>
      <c r="B108" s="17" t="str">
        <f>'4 priedo 1'!C112</f>
        <v>R059905-291250-0081</v>
      </c>
      <c r="C108" s="17" t="str">
        <f>'4 priedo 1'!D112</f>
        <v xml:space="preserve">Centrinės Kupiškio miesto dalies viešųjų erdvių modernizavimas ir pritaikymas bendruomenės veikloms </v>
      </c>
      <c r="D108" s="17" t="str">
        <f>'4 priedo 1'!E112</f>
        <v xml:space="preserve">Kupiškio rajoo savivaldybės administracija </v>
      </c>
      <c r="E108" s="110" t="s">
        <v>1101</v>
      </c>
      <c r="F108" s="141" t="s">
        <v>115</v>
      </c>
      <c r="G108" s="17" t="s">
        <v>1080</v>
      </c>
      <c r="H108" s="17">
        <v>14141.2</v>
      </c>
      <c r="I108" s="129">
        <v>14141.2</v>
      </c>
      <c r="J108" s="134">
        <v>14139.68</v>
      </c>
      <c r="K108" s="127" t="s">
        <v>981</v>
      </c>
      <c r="L108" s="142" t="s">
        <v>981</v>
      </c>
      <c r="M108" s="17" t="s">
        <v>981</v>
      </c>
      <c r="N108" s="143"/>
      <c r="O108" s="144"/>
      <c r="P108" s="127" t="s">
        <v>981</v>
      </c>
      <c r="Q108" s="142" t="s">
        <v>981</v>
      </c>
      <c r="R108" s="17" t="s">
        <v>981</v>
      </c>
      <c r="S108" s="143"/>
      <c r="T108" s="144"/>
      <c r="U108" s="127" t="s">
        <v>981</v>
      </c>
      <c r="V108" s="17" t="s">
        <v>981</v>
      </c>
      <c r="W108" s="128" t="s">
        <v>981</v>
      </c>
      <c r="X108" s="129"/>
      <c r="Y108" s="144"/>
      <c r="Z108" s="127" t="s">
        <v>981</v>
      </c>
      <c r="AA108" s="17" t="s">
        <v>981</v>
      </c>
      <c r="AB108" s="128" t="s">
        <v>981</v>
      </c>
      <c r="AC108" s="129"/>
      <c r="AD108" s="144"/>
      <c r="AE108" s="131" t="s">
        <v>981</v>
      </c>
      <c r="AF108" s="38" t="s">
        <v>981</v>
      </c>
      <c r="AG108" s="145" t="s">
        <v>981</v>
      </c>
      <c r="AH108" s="143"/>
      <c r="AI108" s="144"/>
      <c r="AJ108" s="97"/>
      <c r="AK108" s="97"/>
      <c r="AL108" s="97"/>
      <c r="AM108" s="97"/>
      <c r="AN108" s="97"/>
    </row>
    <row r="109" spans="1:40" ht="132" x14ac:dyDescent="0.25">
      <c r="A109" s="17" t="str">
        <f>'4 priedo 1'!B113</f>
        <v>2.1.1.2.9</v>
      </c>
      <c r="B109" s="17" t="str">
        <f>'4 priedo 1'!C113</f>
        <v>R059905-281232-0082</v>
      </c>
      <c r="C109" s="17" t="str">
        <f>'4 priedo 1'!D113</f>
        <v xml:space="preserve">Kupiškio miesto viešųjų erdvių sutvarkymas ir pritaikymas poilsiui, sveikatinimui, užimtumui </v>
      </c>
      <c r="D109" s="17" t="str">
        <f>'4 priedo 1'!E113</f>
        <v xml:space="preserve">Kupiškio rajono savivaldybės administracija </v>
      </c>
      <c r="E109" s="110" t="s">
        <v>1102</v>
      </c>
      <c r="F109" s="141" t="s">
        <v>115</v>
      </c>
      <c r="G109" s="17" t="s">
        <v>1080</v>
      </c>
      <c r="H109" s="17">
        <v>8932</v>
      </c>
      <c r="I109" s="129">
        <v>8932</v>
      </c>
      <c r="J109" s="134">
        <v>0</v>
      </c>
      <c r="K109" s="127" t="s">
        <v>981</v>
      </c>
      <c r="L109" s="142" t="s">
        <v>981</v>
      </c>
      <c r="M109" s="17" t="s">
        <v>981</v>
      </c>
      <c r="N109" s="143"/>
      <c r="O109" s="144"/>
      <c r="P109" s="127" t="s">
        <v>981</v>
      </c>
      <c r="Q109" s="142" t="s">
        <v>981</v>
      </c>
      <c r="R109" s="17" t="s">
        <v>981</v>
      </c>
      <c r="S109" s="143"/>
      <c r="T109" s="144"/>
      <c r="U109" s="127" t="s">
        <v>981</v>
      </c>
      <c r="V109" s="17" t="s">
        <v>981</v>
      </c>
      <c r="W109" s="128" t="s">
        <v>981</v>
      </c>
      <c r="X109" s="129"/>
      <c r="Y109" s="144"/>
      <c r="Z109" s="127" t="s">
        <v>981</v>
      </c>
      <c r="AA109" s="17" t="s">
        <v>981</v>
      </c>
      <c r="AB109" s="128" t="s">
        <v>981</v>
      </c>
      <c r="AC109" s="129"/>
      <c r="AD109" s="144"/>
      <c r="AE109" s="131" t="s">
        <v>981</v>
      </c>
      <c r="AF109" s="38" t="s">
        <v>981</v>
      </c>
      <c r="AG109" s="145" t="s">
        <v>981</v>
      </c>
      <c r="AH109" s="143"/>
      <c r="AI109" s="144"/>
      <c r="AJ109" s="97"/>
      <c r="AK109" s="97"/>
      <c r="AL109" s="97"/>
      <c r="AM109" s="97"/>
      <c r="AN109" s="97"/>
    </row>
    <row r="110" spans="1:40" ht="96" x14ac:dyDescent="0.25">
      <c r="A110" s="17" t="str">
        <f>'4 priedo 1'!B114</f>
        <v>2.1.1.2.10</v>
      </c>
      <c r="B110" s="17" t="str">
        <f>'4 priedo 1'!C114</f>
        <v>R059903-290000-0083</v>
      </c>
      <c r="C110" s="17" t="str">
        <f>'4 priedo 1'!D114</f>
        <v xml:space="preserve">Pasvalio miesto viešosios infrastruktūros plėtros II etapas </v>
      </c>
      <c r="D110" s="17" t="str">
        <f>'4 priedo 1'!E114</f>
        <v xml:space="preserve">Pasvalio rajono savivaldybės administracija </v>
      </c>
      <c r="E110" s="17" t="s">
        <v>1103</v>
      </c>
      <c r="F110" s="141" t="s">
        <v>115</v>
      </c>
      <c r="G110" s="17" t="s">
        <v>1104</v>
      </c>
      <c r="H110" s="17">
        <v>7131.17</v>
      </c>
      <c r="I110" s="129">
        <v>5878</v>
      </c>
      <c r="J110" s="134">
        <v>7131.17</v>
      </c>
      <c r="K110" s="127" t="s">
        <v>981</v>
      </c>
      <c r="L110" s="142" t="s">
        <v>981</v>
      </c>
      <c r="M110" s="17" t="s">
        <v>981</v>
      </c>
      <c r="N110" s="143"/>
      <c r="O110" s="144"/>
      <c r="P110" s="127" t="s">
        <v>981</v>
      </c>
      <c r="Q110" s="142" t="s">
        <v>981</v>
      </c>
      <c r="R110" s="17" t="s">
        <v>981</v>
      </c>
      <c r="S110" s="143"/>
      <c r="T110" s="144"/>
      <c r="U110" s="127" t="s">
        <v>981</v>
      </c>
      <c r="V110" s="17" t="s">
        <v>981</v>
      </c>
      <c r="W110" s="128" t="s">
        <v>981</v>
      </c>
      <c r="X110" s="129"/>
      <c r="Y110" s="144"/>
      <c r="Z110" s="127" t="s">
        <v>981</v>
      </c>
      <c r="AA110" s="17" t="s">
        <v>981</v>
      </c>
      <c r="AB110" s="128" t="s">
        <v>981</v>
      </c>
      <c r="AC110" s="129"/>
      <c r="AD110" s="144"/>
      <c r="AE110" s="131" t="s">
        <v>981</v>
      </c>
      <c r="AF110" s="38" t="s">
        <v>981</v>
      </c>
      <c r="AG110" s="145" t="s">
        <v>981</v>
      </c>
      <c r="AH110" s="143"/>
      <c r="AI110" s="144"/>
      <c r="AJ110" s="97"/>
      <c r="AK110" s="97"/>
      <c r="AL110" s="97"/>
      <c r="AM110" s="97"/>
      <c r="AN110" s="97"/>
    </row>
    <row r="111" spans="1:40" ht="300" x14ac:dyDescent="0.25">
      <c r="A111" s="17" t="str">
        <f>'4 priedo 1'!B115</f>
        <v>2.1.1.2.11</v>
      </c>
      <c r="B111" s="17" t="str">
        <f>'4 priedo 1'!C115</f>
        <v>R059903-300500-0084</v>
      </c>
      <c r="C111" s="17" t="str">
        <f>'4 priedo 1'!D115</f>
        <v>Urbanistinės teritorijos Rokiškio mieste tarp Respublikos-Aušros-Parko-Taikos-Vilties-P.Širvio-Jaunystės-Panevėžio-Perkūno-Kauno-J.Basanavičiaus-Ąžuolų-Tyzenhauzų-Pievų-Juodupės-Laisvės gatvių sutvarkymas ir plėtra, III etapas</v>
      </c>
      <c r="D111" s="17" t="str">
        <f>'4 priedo 1'!E115</f>
        <v xml:space="preserve">Rokiškio rajono savivaldybės administracija </v>
      </c>
      <c r="E111" s="17" t="s">
        <v>1105</v>
      </c>
      <c r="F111" s="141" t="s">
        <v>115</v>
      </c>
      <c r="G111" s="17" t="s">
        <v>1104</v>
      </c>
      <c r="H111" s="17">
        <v>4672</v>
      </c>
      <c r="I111" s="142">
        <v>4672</v>
      </c>
      <c r="J111" s="163" t="s">
        <v>1106</v>
      </c>
      <c r="K111" s="127" t="s">
        <v>981</v>
      </c>
      <c r="L111" s="142" t="s">
        <v>981</v>
      </c>
      <c r="M111" s="17" t="s">
        <v>981</v>
      </c>
      <c r="N111" s="147"/>
      <c r="O111" s="148"/>
      <c r="P111" s="127" t="s">
        <v>981</v>
      </c>
      <c r="Q111" s="142" t="s">
        <v>981</v>
      </c>
      <c r="R111" s="17" t="s">
        <v>981</v>
      </c>
      <c r="S111" s="147"/>
      <c r="T111" s="148"/>
      <c r="U111" s="127" t="s">
        <v>981</v>
      </c>
      <c r="V111" s="17" t="s">
        <v>981</v>
      </c>
      <c r="W111" s="128" t="s">
        <v>981</v>
      </c>
      <c r="X111" s="142"/>
      <c r="Y111" s="148"/>
      <c r="Z111" s="127" t="s">
        <v>981</v>
      </c>
      <c r="AA111" s="17" t="s">
        <v>981</v>
      </c>
      <c r="AB111" s="128" t="s">
        <v>981</v>
      </c>
      <c r="AC111" s="142"/>
      <c r="AD111" s="148"/>
      <c r="AE111" s="131" t="s">
        <v>981</v>
      </c>
      <c r="AF111" s="38" t="s">
        <v>981</v>
      </c>
      <c r="AG111" s="145" t="s">
        <v>981</v>
      </c>
      <c r="AH111" s="147"/>
      <c r="AI111" s="148"/>
      <c r="AJ111" s="97"/>
      <c r="AK111" s="97"/>
      <c r="AL111" s="97"/>
      <c r="AM111" s="97"/>
      <c r="AN111" s="97"/>
    </row>
    <row r="112" spans="1:40" ht="108" x14ac:dyDescent="0.25">
      <c r="A112" s="17" t="str">
        <f>'4 priedo 1'!B116</f>
        <v>2.1.1.2.12</v>
      </c>
      <c r="B112" s="17" t="str">
        <f>'4 priedo 1'!C116</f>
        <v>R059907-363100-1084</v>
      </c>
      <c r="C112" s="17" t="str">
        <f>'4 priedo 1'!D116</f>
        <v>Pastato Gedimino g. 53B, Kupiškyje, atnaujinimas ir pritaikymas verslui</v>
      </c>
      <c r="D112" s="17" t="str">
        <f>'4 priedo 1'!E116</f>
        <v xml:space="preserve">Kupiškio rajono savivaldybės administracija </v>
      </c>
      <c r="E112" s="17"/>
      <c r="F112" s="141"/>
      <c r="G112" s="17"/>
      <c r="H112" s="17"/>
      <c r="I112" s="142"/>
      <c r="J112" s="163"/>
      <c r="K112" s="127" t="s">
        <v>114</v>
      </c>
      <c r="L112" s="142" t="s">
        <v>1107</v>
      </c>
      <c r="M112" s="17">
        <v>2200</v>
      </c>
      <c r="N112" s="147"/>
      <c r="O112" s="148"/>
      <c r="P112" s="141" t="s">
        <v>139</v>
      </c>
      <c r="Q112" s="17" t="s">
        <v>1093</v>
      </c>
      <c r="R112" s="17">
        <v>230</v>
      </c>
      <c r="S112" s="142"/>
      <c r="T112" s="146"/>
      <c r="U112" s="127" t="s">
        <v>138</v>
      </c>
      <c r="V112" s="142" t="s">
        <v>1094</v>
      </c>
      <c r="W112" s="17">
        <v>25</v>
      </c>
      <c r="X112" s="142"/>
      <c r="Y112" s="142"/>
      <c r="Z112" s="164"/>
      <c r="AA112" s="165"/>
      <c r="AB112" s="165"/>
      <c r="AC112" s="165"/>
      <c r="AD112" s="166"/>
      <c r="AE112" s="167" t="s">
        <v>981</v>
      </c>
      <c r="AF112" s="38" t="s">
        <v>981</v>
      </c>
      <c r="AG112" s="145" t="s">
        <v>981</v>
      </c>
      <c r="AH112" s="147"/>
      <c r="AI112" s="148"/>
      <c r="AJ112" s="149"/>
      <c r="AK112" s="149"/>
      <c r="AL112" s="149"/>
      <c r="AM112" s="149"/>
      <c r="AN112" s="149"/>
    </row>
    <row r="113" spans="1:40" ht="228" x14ac:dyDescent="0.25">
      <c r="A113" s="17" t="str">
        <f>'4 priedo 1'!B117</f>
        <v>2.1.1.2.13</v>
      </c>
      <c r="B113" s="17" t="str">
        <f>'4 priedo 1'!C117</f>
        <v>R059907-363100-2084</v>
      </c>
      <c r="C113" s="17" t="str">
        <f>'4 priedo 1'!D117</f>
        <v>Biržų miesto viešųjų erdvių buvusioje estrados teritorijoje ir piliavietės teritorijoje su prigomis modernizavimas, kuriant papildomus ir stiprinant esamus traukos centrus</v>
      </c>
      <c r="D113" s="17" t="str">
        <f>'4 priedo 1'!E117</f>
        <v xml:space="preserve">Biržų rajono savivaldybės administracija </v>
      </c>
      <c r="E113" s="78"/>
      <c r="F113" s="141" t="s">
        <v>115</v>
      </c>
      <c r="G113" s="17" t="s">
        <v>1104</v>
      </c>
      <c r="H113" s="17">
        <v>67440</v>
      </c>
      <c r="I113" s="154"/>
      <c r="J113" s="168"/>
      <c r="K113" s="153"/>
      <c r="L113" s="154"/>
      <c r="M113" s="78"/>
      <c r="N113" s="154"/>
      <c r="O113" s="168"/>
      <c r="P113" s="153"/>
      <c r="Q113" s="154"/>
      <c r="R113" s="78"/>
      <c r="S113" s="169"/>
      <c r="T113" s="170"/>
      <c r="U113" s="153"/>
      <c r="V113" s="78"/>
      <c r="W113" s="157"/>
      <c r="X113" s="169"/>
      <c r="Y113" s="169"/>
      <c r="Z113" s="164"/>
      <c r="AA113" s="165"/>
      <c r="AB113" s="165"/>
      <c r="AC113" s="165"/>
      <c r="AD113" s="166"/>
      <c r="AE113" s="171"/>
      <c r="AF113" s="136"/>
      <c r="AG113" s="158"/>
      <c r="AH113" s="169"/>
      <c r="AI113" s="170"/>
      <c r="AJ113" s="149"/>
      <c r="AK113" s="149"/>
      <c r="AL113" s="149"/>
      <c r="AM113" s="149"/>
      <c r="AN113" s="149"/>
    </row>
    <row r="114" spans="1:40" ht="156" x14ac:dyDescent="0.25">
      <c r="A114" s="17" t="str">
        <f>'4 priedo 1'!B118</f>
        <v>2.1.1.2.14</v>
      </c>
      <c r="B114" s="17" t="str">
        <f>'4 priedo 1'!C118</f>
        <v>R059907-362900-3084</v>
      </c>
      <c r="C114" s="17" t="str">
        <f>'4 priedo 1'!D118</f>
        <v>Naujo sklypo Biržų m. Plento g. 2C įrengimas, sukuriant palankią infrastruktūrą privačioms investicijoms</v>
      </c>
      <c r="D114" s="17" t="str">
        <f>'4 priedo 1'!E118</f>
        <v>Biržų rajono savivaldybės administracija</v>
      </c>
      <c r="E114" s="78"/>
      <c r="F114" s="141" t="s">
        <v>115</v>
      </c>
      <c r="G114" s="17" t="s">
        <v>1104</v>
      </c>
      <c r="H114" s="17">
        <v>21245</v>
      </c>
      <c r="I114" s="154"/>
      <c r="J114" s="168"/>
      <c r="K114" s="153"/>
      <c r="L114" s="154"/>
      <c r="M114" s="78"/>
      <c r="N114" s="154"/>
      <c r="O114" s="168"/>
      <c r="P114" s="141" t="s">
        <v>139</v>
      </c>
      <c r="Q114" s="17" t="s">
        <v>1093</v>
      </c>
      <c r="R114" s="17">
        <v>200</v>
      </c>
      <c r="S114" s="142"/>
      <c r="T114" s="146"/>
      <c r="U114" s="127" t="s">
        <v>138</v>
      </c>
      <c r="V114" s="142" t="s">
        <v>1094</v>
      </c>
      <c r="W114" s="17">
        <v>18</v>
      </c>
      <c r="X114" s="142"/>
      <c r="Y114" s="142"/>
      <c r="Z114" s="172"/>
      <c r="AA114" s="165"/>
      <c r="AB114" s="173"/>
      <c r="AC114" s="166"/>
      <c r="AD114" s="166"/>
      <c r="AE114" s="135"/>
      <c r="AF114" s="136"/>
      <c r="AG114" s="158"/>
      <c r="AH114" s="169"/>
      <c r="AI114" s="170"/>
      <c r="AJ114" s="149"/>
      <c r="AK114" s="149"/>
      <c r="AL114" s="149"/>
      <c r="AM114" s="149"/>
      <c r="AN114" s="149"/>
    </row>
    <row r="115" spans="1:40" ht="96" x14ac:dyDescent="0.25">
      <c r="A115" s="12" t="str">
        <f>'4 priedo 1'!B119</f>
        <v>2.1.1.3.</v>
      </c>
      <c r="B115" s="12"/>
      <c r="C115" s="481" t="str">
        <f>'4 priedo 1'!D119</f>
        <v>Priemonė: Vietinių kelių techninių parametrų ir eismo saugos gerinimas</v>
      </c>
      <c r="D115" s="482"/>
      <c r="E115" s="57"/>
      <c r="F115" s="102" t="s">
        <v>981</v>
      </c>
      <c r="G115" s="57" t="s">
        <v>981</v>
      </c>
      <c r="H115" s="57" t="s">
        <v>981</v>
      </c>
      <c r="I115" s="103"/>
      <c r="J115" s="104"/>
      <c r="K115" s="121" t="s">
        <v>981</v>
      </c>
      <c r="L115" s="103" t="s">
        <v>981</v>
      </c>
      <c r="M115" s="57" t="s">
        <v>981</v>
      </c>
      <c r="N115" s="103"/>
      <c r="O115" s="104"/>
      <c r="P115" s="121" t="s">
        <v>981</v>
      </c>
      <c r="Q115" s="103" t="s">
        <v>981</v>
      </c>
      <c r="R115" s="57" t="s">
        <v>981</v>
      </c>
      <c r="S115" s="106"/>
      <c r="T115" s="107"/>
      <c r="U115" s="121" t="s">
        <v>981</v>
      </c>
      <c r="V115" s="57" t="s">
        <v>981</v>
      </c>
      <c r="W115" s="122" t="s">
        <v>981</v>
      </c>
      <c r="X115" s="106"/>
      <c r="Y115" s="107"/>
      <c r="Z115" s="121" t="s">
        <v>981</v>
      </c>
      <c r="AA115" s="57" t="s">
        <v>981</v>
      </c>
      <c r="AB115" s="122" t="s">
        <v>981</v>
      </c>
      <c r="AC115" s="103"/>
      <c r="AD115" s="104"/>
      <c r="AE115" s="123" t="s">
        <v>981</v>
      </c>
      <c r="AF115" s="105" t="s">
        <v>981</v>
      </c>
      <c r="AG115" s="124" t="s">
        <v>981</v>
      </c>
      <c r="AH115" s="106"/>
      <c r="AI115" s="107"/>
      <c r="AJ115" s="109"/>
      <c r="AK115" s="109"/>
      <c r="AL115" s="109"/>
      <c r="AM115" s="109"/>
      <c r="AN115" s="109"/>
    </row>
    <row r="116" spans="1:40" ht="120" x14ac:dyDescent="0.25">
      <c r="A116" s="17" t="str">
        <f>'4 priedo 1'!B120</f>
        <v>2.1.1.3.1</v>
      </c>
      <c r="B116" s="17" t="str">
        <f>'4 priedo 1'!C120</f>
        <v>R055511-120800-0085</v>
      </c>
      <c r="C116" s="17" t="str">
        <f>'4 priedo 1'!D120</f>
        <v xml:space="preserve">Biržų miesto D.Poškos–J.Šimkaus–P.Jakubėno ir Žvejų - Ežero gatvių rekonstravimas </v>
      </c>
      <c r="D116" s="17" t="str">
        <f>'4 priedo 1'!E120</f>
        <v>Biržų rajono savivaldybės administracija</v>
      </c>
      <c r="E116" s="110" t="s">
        <v>1108</v>
      </c>
      <c r="F116" s="141" t="s">
        <v>140</v>
      </c>
      <c r="G116" s="17" t="s">
        <v>1109</v>
      </c>
      <c r="H116" s="17">
        <v>1.3</v>
      </c>
      <c r="I116" s="129">
        <v>1.3</v>
      </c>
      <c r="J116" s="134">
        <v>0.42</v>
      </c>
      <c r="K116" s="127" t="s">
        <v>141</v>
      </c>
      <c r="L116" s="142" t="s">
        <v>1110</v>
      </c>
      <c r="M116" s="17">
        <v>11</v>
      </c>
      <c r="N116" s="129">
        <v>11</v>
      </c>
      <c r="O116" s="134">
        <v>2</v>
      </c>
      <c r="P116" s="127" t="s">
        <v>981</v>
      </c>
      <c r="Q116" s="142" t="s">
        <v>981</v>
      </c>
      <c r="R116" s="17" t="s">
        <v>981</v>
      </c>
      <c r="S116" s="174"/>
      <c r="T116" s="97"/>
      <c r="U116" s="127" t="s">
        <v>981</v>
      </c>
      <c r="V116" s="17" t="s">
        <v>981</v>
      </c>
      <c r="W116" s="128" t="s">
        <v>981</v>
      </c>
      <c r="X116" s="129"/>
      <c r="Y116" s="144"/>
      <c r="Z116" s="127" t="s">
        <v>981</v>
      </c>
      <c r="AA116" s="17" t="s">
        <v>981</v>
      </c>
      <c r="AB116" s="128" t="s">
        <v>981</v>
      </c>
      <c r="AC116" s="129"/>
      <c r="AD116" s="144"/>
      <c r="AE116" s="131" t="s">
        <v>981</v>
      </c>
      <c r="AF116" s="38" t="s">
        <v>981</v>
      </c>
      <c r="AG116" s="145" t="s">
        <v>981</v>
      </c>
      <c r="AH116" s="143"/>
      <c r="AI116" s="144"/>
      <c r="AJ116" s="97"/>
      <c r="AK116" s="97"/>
      <c r="AL116" s="97"/>
      <c r="AM116" s="97"/>
      <c r="AN116" s="97"/>
    </row>
    <row r="117" spans="1:40" ht="156" x14ac:dyDescent="0.25">
      <c r="A117" s="17" t="str">
        <f>'4 priedo 1'!B121</f>
        <v>2.1.1.3.2</v>
      </c>
      <c r="B117" s="17" t="str">
        <f>'4 priedo 1'!C121</f>
        <v>R055511-120000-0086</v>
      </c>
      <c r="C117" s="17" t="str">
        <f>'4 priedo 1'!D121</f>
        <v>Transporto infrastruktūros modernizavimas Kupiškio mieste, S. Dariaus ir S. Girėno g., Topolių g. ir Račiupėnų g.</v>
      </c>
      <c r="D117" s="17" t="str">
        <f>'4 priedo 1'!E121</f>
        <v xml:space="preserve">Kupiškio rajono savivaldybės administracija </v>
      </c>
      <c r="E117" s="110" t="s">
        <v>1111</v>
      </c>
      <c r="F117" s="141" t="s">
        <v>140</v>
      </c>
      <c r="G117" s="17" t="s">
        <v>1109</v>
      </c>
      <c r="H117" s="17">
        <v>2.0369999999999999</v>
      </c>
      <c r="I117" s="129">
        <v>2.04</v>
      </c>
      <c r="J117" s="134">
        <v>0</v>
      </c>
      <c r="K117" s="127" t="s">
        <v>1112</v>
      </c>
      <c r="L117" s="142" t="s">
        <v>1113</v>
      </c>
      <c r="M117" s="17">
        <v>3</v>
      </c>
      <c r="N117" s="129">
        <v>3</v>
      </c>
      <c r="O117" s="134">
        <v>0</v>
      </c>
      <c r="P117" s="127" t="s">
        <v>981</v>
      </c>
      <c r="Q117" s="142" t="s">
        <v>981</v>
      </c>
      <c r="R117" s="17" t="s">
        <v>981</v>
      </c>
      <c r="S117" s="143"/>
      <c r="T117" s="144"/>
      <c r="U117" s="127" t="s">
        <v>981</v>
      </c>
      <c r="V117" s="17" t="s">
        <v>981</v>
      </c>
      <c r="W117" s="128" t="s">
        <v>981</v>
      </c>
      <c r="X117" s="97"/>
      <c r="Y117" s="97"/>
      <c r="Z117" s="127" t="s">
        <v>981</v>
      </c>
      <c r="AA117" s="17" t="s">
        <v>981</v>
      </c>
      <c r="AB117" s="128" t="s">
        <v>981</v>
      </c>
      <c r="AC117" s="129"/>
      <c r="AD117" s="144"/>
      <c r="AE117" s="131" t="s">
        <v>981</v>
      </c>
      <c r="AF117" s="38" t="s">
        <v>981</v>
      </c>
      <c r="AG117" s="145" t="s">
        <v>981</v>
      </c>
      <c r="AH117" s="143"/>
      <c r="AI117" s="144"/>
      <c r="AJ117" s="97"/>
      <c r="AK117" s="97"/>
      <c r="AL117" s="97"/>
      <c r="AM117" s="97"/>
      <c r="AN117" s="97"/>
    </row>
    <row r="118" spans="1:40" ht="96" x14ac:dyDescent="0.25">
      <c r="A118" s="17" t="str">
        <f>'4 priedo 1'!B122</f>
        <v>2.1.1.3.3</v>
      </c>
      <c r="B118" s="17" t="str">
        <f>'4 priedo 1'!C122</f>
        <v>R055511-120000-0087</v>
      </c>
      <c r="C118" s="17" t="str">
        <f>'4 priedo 1'!D122</f>
        <v>Pasvalio miesto Biržų gatvės rekonstravimas I etapas</v>
      </c>
      <c r="D118" s="17" t="str">
        <f>'4 priedo 1'!E122</f>
        <v xml:space="preserve">Pasvalio rajono savivaldybės administracija </v>
      </c>
      <c r="E118" s="110" t="s">
        <v>1114</v>
      </c>
      <c r="F118" s="141" t="s">
        <v>140</v>
      </c>
      <c r="G118" s="17" t="s">
        <v>1115</v>
      </c>
      <c r="H118" s="17">
        <v>2.0299999999999998</v>
      </c>
      <c r="I118" s="129">
        <v>2.0299999999999998</v>
      </c>
      <c r="J118" s="134">
        <v>2.0299999999999998</v>
      </c>
      <c r="K118" s="127" t="s">
        <v>1112</v>
      </c>
      <c r="L118" s="142" t="s">
        <v>1116</v>
      </c>
      <c r="M118" s="17">
        <v>6</v>
      </c>
      <c r="N118" s="129">
        <v>6</v>
      </c>
      <c r="O118" s="134">
        <v>6</v>
      </c>
      <c r="P118" s="127" t="s">
        <v>981</v>
      </c>
      <c r="Q118" s="142" t="s">
        <v>981</v>
      </c>
      <c r="R118" s="17" t="s">
        <v>981</v>
      </c>
      <c r="S118" s="143"/>
      <c r="T118" s="144"/>
      <c r="U118" s="127" t="s">
        <v>981</v>
      </c>
      <c r="V118" s="17" t="s">
        <v>981</v>
      </c>
      <c r="W118" s="128" t="s">
        <v>981</v>
      </c>
      <c r="X118" s="129"/>
      <c r="Y118" s="144"/>
      <c r="Z118" s="127" t="s">
        <v>981</v>
      </c>
      <c r="AA118" s="17" t="s">
        <v>981</v>
      </c>
      <c r="AB118" s="128" t="s">
        <v>981</v>
      </c>
      <c r="AC118" s="129"/>
      <c r="AD118" s="144"/>
      <c r="AE118" s="131" t="s">
        <v>981</v>
      </c>
      <c r="AF118" s="38" t="s">
        <v>981</v>
      </c>
      <c r="AG118" s="145" t="s">
        <v>981</v>
      </c>
      <c r="AH118" s="143"/>
      <c r="AI118" s="144"/>
      <c r="AJ118" s="97"/>
      <c r="AK118" s="97"/>
      <c r="AL118" s="97"/>
      <c r="AM118" s="97"/>
      <c r="AN118" s="97"/>
    </row>
    <row r="119" spans="1:40" ht="96" x14ac:dyDescent="0.25">
      <c r="A119" s="17" t="str">
        <f>'4 priedo 1'!B123</f>
        <v>2.1.1.3.4</v>
      </c>
      <c r="B119" s="17" t="str">
        <f>'4 priedo 1'!C123</f>
        <v>R055511-120800-0088</v>
      </c>
      <c r="C119" s="17" t="str">
        <f>'4 priedo 1'!D123</f>
        <v xml:space="preserve">Rokiškio miesto Kauno ir Perkūno gatvių dalių rekonstravimas   </v>
      </c>
      <c r="D119" s="17" t="str">
        <f>'4 priedo 1'!E123</f>
        <v xml:space="preserve">Rokiškio rajono savivaldybės administracija </v>
      </c>
      <c r="E119" s="110" t="s">
        <v>1117</v>
      </c>
      <c r="F119" s="141" t="s">
        <v>140</v>
      </c>
      <c r="G119" s="17" t="s">
        <v>1115</v>
      </c>
      <c r="H119" s="17">
        <v>0.93</v>
      </c>
      <c r="I119" s="129">
        <v>0.93</v>
      </c>
      <c r="J119" s="134">
        <v>0.93</v>
      </c>
      <c r="K119" s="127" t="s">
        <v>1112</v>
      </c>
      <c r="L119" s="142" t="s">
        <v>1116</v>
      </c>
      <c r="M119" s="17">
        <v>4</v>
      </c>
      <c r="N119" s="129">
        <v>4</v>
      </c>
      <c r="O119" s="134">
        <v>4</v>
      </c>
      <c r="P119" s="127" t="s">
        <v>981</v>
      </c>
      <c r="Q119" s="142" t="s">
        <v>981</v>
      </c>
      <c r="R119" s="17" t="s">
        <v>981</v>
      </c>
      <c r="S119" s="143"/>
      <c r="T119" s="144"/>
      <c r="U119" s="127" t="s">
        <v>981</v>
      </c>
      <c r="V119" s="17" t="s">
        <v>981</v>
      </c>
      <c r="W119" s="128" t="s">
        <v>981</v>
      </c>
      <c r="X119" s="129"/>
      <c r="Y119" s="144"/>
      <c r="Z119" s="127" t="s">
        <v>981</v>
      </c>
      <c r="AA119" s="17" t="s">
        <v>981</v>
      </c>
      <c r="AB119" s="128" t="s">
        <v>981</v>
      </c>
      <c r="AC119" s="129"/>
      <c r="AD119" s="144"/>
      <c r="AE119" s="131" t="s">
        <v>981</v>
      </c>
      <c r="AF119" s="38" t="s">
        <v>981</v>
      </c>
      <c r="AG119" s="145" t="s">
        <v>981</v>
      </c>
      <c r="AH119" s="143"/>
      <c r="AI119" s="144"/>
      <c r="AJ119" s="97"/>
      <c r="AK119" s="97"/>
      <c r="AL119" s="97"/>
      <c r="AM119" s="97"/>
      <c r="AN119" s="97"/>
    </row>
    <row r="120" spans="1:40" ht="156" x14ac:dyDescent="0.25">
      <c r="A120" s="17" t="str">
        <f>'4 priedo 1'!B124</f>
        <v>2.1.1.3.5</v>
      </c>
      <c r="B120" s="17" t="str">
        <f>'4 priedo 1'!C124</f>
        <v>R055511-120800-0089</v>
      </c>
      <c r="C120" s="17" t="str">
        <f>'4 priedo 1'!D124</f>
        <v xml:space="preserve">Rokiškio miesto Aušros g. (nuo sankirtos su J. Gruodžio g. iki sankirtos su Kauno g.) rekonstravimas </v>
      </c>
      <c r="D120" s="17" t="str">
        <f>'4 priedo 1'!E124</f>
        <v xml:space="preserve">Rokiškio rajono savivaldybės administracija </v>
      </c>
      <c r="E120" s="110" t="s">
        <v>1118</v>
      </c>
      <c r="F120" s="141" t="s">
        <v>140</v>
      </c>
      <c r="G120" s="17" t="s">
        <v>1119</v>
      </c>
      <c r="H120" s="17">
        <v>0.36</v>
      </c>
      <c r="I120" s="129">
        <v>0.37</v>
      </c>
      <c r="J120" s="134">
        <v>0</v>
      </c>
      <c r="K120" s="127" t="s">
        <v>981</v>
      </c>
      <c r="L120" s="142" t="s">
        <v>981</v>
      </c>
      <c r="M120" s="17" t="s">
        <v>981</v>
      </c>
      <c r="N120" s="143"/>
      <c r="O120" s="144"/>
      <c r="P120" s="127" t="s">
        <v>981</v>
      </c>
      <c r="Q120" s="142" t="s">
        <v>981</v>
      </c>
      <c r="R120" s="17" t="s">
        <v>981</v>
      </c>
      <c r="S120" s="143"/>
      <c r="T120" s="144"/>
      <c r="U120" s="127" t="s">
        <v>981</v>
      </c>
      <c r="V120" s="17" t="s">
        <v>981</v>
      </c>
      <c r="W120" s="128" t="s">
        <v>981</v>
      </c>
      <c r="X120" s="129"/>
      <c r="Y120" s="144"/>
      <c r="Z120" s="127" t="s">
        <v>981</v>
      </c>
      <c r="AA120" s="17" t="s">
        <v>981</v>
      </c>
      <c r="AB120" s="128" t="s">
        <v>981</v>
      </c>
      <c r="AC120" s="129"/>
      <c r="AD120" s="144"/>
      <c r="AE120" s="131" t="s">
        <v>981</v>
      </c>
      <c r="AF120" s="38" t="s">
        <v>981</v>
      </c>
      <c r="AG120" s="145" t="s">
        <v>981</v>
      </c>
      <c r="AH120" s="143"/>
      <c r="AI120" s="144"/>
      <c r="AJ120" s="97"/>
      <c r="AK120" s="97"/>
      <c r="AL120" s="97"/>
      <c r="AM120" s="97"/>
      <c r="AN120" s="97"/>
    </row>
    <row r="121" spans="1:40" ht="108" x14ac:dyDescent="0.25">
      <c r="A121" s="17" t="str">
        <f>'4 priedo 1'!B125</f>
        <v>2.1.1.3.6</v>
      </c>
      <c r="B121" s="17" t="str">
        <f>'4 priedo 1'!C125</f>
        <v>R055511-120000-0090</v>
      </c>
      <c r="C121" s="17" t="str">
        <f>'4 priedo 1'!D125</f>
        <v>Vietinių kelių techninių parametrų ir eismo saugos gerinimas Panevėžio rajone</v>
      </c>
      <c r="D121" s="17" t="str">
        <f>'4 priedo 1'!E125</f>
        <v xml:space="preserve">Panevėžio rajono savivaldybės administracija </v>
      </c>
      <c r="E121" s="110" t="s">
        <v>1120</v>
      </c>
      <c r="F121" s="141" t="s">
        <v>140</v>
      </c>
      <c r="G121" s="17" t="s">
        <v>1115</v>
      </c>
      <c r="H121" s="17">
        <v>5.01</v>
      </c>
      <c r="I121" s="129">
        <v>5.01</v>
      </c>
      <c r="J121" s="134">
        <v>5.08</v>
      </c>
      <c r="K121" s="127" t="s">
        <v>1112</v>
      </c>
      <c r="L121" s="142" t="s">
        <v>1116</v>
      </c>
      <c r="M121" s="17">
        <v>40</v>
      </c>
      <c r="N121" s="129">
        <v>40</v>
      </c>
      <c r="O121" s="134">
        <v>40</v>
      </c>
      <c r="P121" s="127" t="s">
        <v>981</v>
      </c>
      <c r="Q121" s="142" t="s">
        <v>981</v>
      </c>
      <c r="R121" s="17" t="s">
        <v>981</v>
      </c>
      <c r="S121" s="143"/>
      <c r="T121" s="144"/>
      <c r="U121" s="127" t="s">
        <v>981</v>
      </c>
      <c r="V121" s="17" t="s">
        <v>981</v>
      </c>
      <c r="W121" s="128" t="s">
        <v>981</v>
      </c>
      <c r="X121" s="129"/>
      <c r="Y121" s="144"/>
      <c r="Z121" s="127" t="s">
        <v>981</v>
      </c>
      <c r="AA121" s="17" t="s">
        <v>981</v>
      </c>
      <c r="AB121" s="128" t="s">
        <v>981</v>
      </c>
      <c r="AC121" s="129"/>
      <c r="AD121" s="144"/>
      <c r="AE121" s="131" t="s">
        <v>981</v>
      </c>
      <c r="AF121" s="38" t="s">
        <v>981</v>
      </c>
      <c r="AG121" s="145" t="s">
        <v>981</v>
      </c>
      <c r="AH121" s="143"/>
      <c r="AI121" s="144"/>
      <c r="AJ121" s="97"/>
      <c r="AK121" s="97"/>
      <c r="AL121" s="97"/>
      <c r="AM121" s="97"/>
      <c r="AN121" s="97"/>
    </row>
    <row r="122" spans="1:40" ht="96" x14ac:dyDescent="0.25">
      <c r="A122" s="17" t="str">
        <f>'4 priedo 1'!B126</f>
        <v>2.1.1.3.7</v>
      </c>
      <c r="B122" s="17" t="str">
        <f>'4 priedo 1'!C126</f>
        <v>R055511-125000-0091</v>
      </c>
      <c r="C122" s="17" t="str">
        <f>'4 priedo 1'!D126</f>
        <v>A. Jakšto gatvės rekonstrukcija</v>
      </c>
      <c r="D122" s="17" t="str">
        <f>'4 priedo 1'!E126</f>
        <v>Panevėžio miesto savivaldybės administracija</v>
      </c>
      <c r="E122" s="110" t="s">
        <v>1121</v>
      </c>
      <c r="F122" s="141" t="s">
        <v>140</v>
      </c>
      <c r="G122" s="17" t="s">
        <v>1115</v>
      </c>
      <c r="H122" s="17">
        <v>1.34</v>
      </c>
      <c r="I122" s="129">
        <v>1.32</v>
      </c>
      <c r="J122" s="134">
        <v>0</v>
      </c>
      <c r="K122" s="127" t="s">
        <v>1112</v>
      </c>
      <c r="L122" s="142" t="s">
        <v>1116</v>
      </c>
      <c r="M122" s="17">
        <v>1</v>
      </c>
      <c r="N122" s="129">
        <v>1</v>
      </c>
      <c r="O122" s="134">
        <v>0</v>
      </c>
      <c r="P122" s="127" t="s">
        <v>981</v>
      </c>
      <c r="Q122" s="142" t="s">
        <v>981</v>
      </c>
      <c r="R122" s="17" t="s">
        <v>981</v>
      </c>
      <c r="S122" s="143"/>
      <c r="T122" s="144"/>
      <c r="U122" s="127" t="s">
        <v>981</v>
      </c>
      <c r="V122" s="17" t="s">
        <v>981</v>
      </c>
      <c r="W122" s="128" t="s">
        <v>981</v>
      </c>
      <c r="X122" s="129"/>
      <c r="Y122" s="144"/>
      <c r="Z122" s="127" t="s">
        <v>981</v>
      </c>
      <c r="AA122" s="17" t="s">
        <v>981</v>
      </c>
      <c r="AB122" s="128" t="s">
        <v>981</v>
      </c>
      <c r="AC122" s="129"/>
      <c r="AD122" s="144"/>
      <c r="AE122" s="131" t="s">
        <v>981</v>
      </c>
      <c r="AF122" s="38" t="s">
        <v>981</v>
      </c>
      <c r="AG122" s="145" t="s">
        <v>981</v>
      </c>
      <c r="AH122" s="143"/>
      <c r="AI122" s="144"/>
      <c r="AJ122" s="149"/>
      <c r="AK122" s="149"/>
      <c r="AL122" s="149"/>
      <c r="AM122" s="149"/>
      <c r="AN122" s="149"/>
    </row>
    <row r="123" spans="1:40" ht="72" x14ac:dyDescent="0.25">
      <c r="A123" s="12" t="str">
        <f>'4 priedo 1'!B127</f>
        <v>2.1.1.4.</v>
      </c>
      <c r="B123" s="12"/>
      <c r="C123" s="481" t="str">
        <f>'4 priedo 1'!D127</f>
        <v>Priemonė: Kultūros infrastruktūros modernizavimas</v>
      </c>
      <c r="D123" s="482"/>
      <c r="E123" s="57"/>
      <c r="F123" s="102" t="s">
        <v>981</v>
      </c>
      <c r="G123" s="57" t="s">
        <v>981</v>
      </c>
      <c r="H123" s="57" t="s">
        <v>981</v>
      </c>
      <c r="I123" s="103"/>
      <c r="J123" s="104"/>
      <c r="K123" s="121" t="s">
        <v>981</v>
      </c>
      <c r="L123" s="103" t="s">
        <v>981</v>
      </c>
      <c r="M123" s="57" t="s">
        <v>981</v>
      </c>
      <c r="N123" s="103"/>
      <c r="O123" s="104"/>
      <c r="P123" s="121" t="s">
        <v>981</v>
      </c>
      <c r="Q123" s="103" t="s">
        <v>981</v>
      </c>
      <c r="R123" s="57" t="s">
        <v>981</v>
      </c>
      <c r="S123" s="106"/>
      <c r="T123" s="107"/>
      <c r="U123" s="121" t="s">
        <v>981</v>
      </c>
      <c r="V123" s="57" t="s">
        <v>981</v>
      </c>
      <c r="W123" s="122" t="s">
        <v>981</v>
      </c>
      <c r="X123" s="106"/>
      <c r="Y123" s="107"/>
      <c r="Z123" s="121" t="s">
        <v>981</v>
      </c>
      <c r="AA123" s="57" t="s">
        <v>981</v>
      </c>
      <c r="AB123" s="122" t="s">
        <v>981</v>
      </c>
      <c r="AC123" s="103"/>
      <c r="AD123" s="104"/>
      <c r="AE123" s="123" t="s">
        <v>981</v>
      </c>
      <c r="AF123" s="105" t="s">
        <v>981</v>
      </c>
      <c r="AG123" s="124" t="s">
        <v>981</v>
      </c>
      <c r="AH123" s="106"/>
      <c r="AI123" s="107"/>
      <c r="AJ123" s="109"/>
      <c r="AK123" s="109"/>
      <c r="AL123" s="109"/>
      <c r="AM123" s="109"/>
      <c r="AN123" s="109"/>
    </row>
    <row r="124" spans="1:40" ht="120" x14ac:dyDescent="0.25">
      <c r="A124" s="17" t="str">
        <f>'4 priedo 1'!B128</f>
        <v>2.1.1.4.1</v>
      </c>
      <c r="B124" s="17" t="str">
        <f>'4 priedo 1'!C128</f>
        <v>R053305-330000-0092</v>
      </c>
      <c r="C124" s="17" t="str">
        <f>'4 priedo 1'!D128</f>
        <v>Nenaudojamo kitos paskirties pastato Biržuose, Rotušės g. 2A, pritaikymas kultūros reikmėms</v>
      </c>
      <c r="D124" s="17" t="str">
        <f>'4 priedo 1'!E128</f>
        <v>Biržų rajono savivaldybės administracija</v>
      </c>
      <c r="E124" s="110" t="s">
        <v>1122</v>
      </c>
      <c r="F124" s="141" t="s">
        <v>144</v>
      </c>
      <c r="G124" s="17" t="s">
        <v>1123</v>
      </c>
      <c r="H124" s="17">
        <v>1</v>
      </c>
      <c r="I124" s="129">
        <v>1</v>
      </c>
      <c r="J124" s="134">
        <v>1</v>
      </c>
      <c r="K124" s="127" t="s">
        <v>981</v>
      </c>
      <c r="L124" s="142" t="s">
        <v>981</v>
      </c>
      <c r="M124" s="17" t="s">
        <v>981</v>
      </c>
      <c r="N124" s="143"/>
      <c r="O124" s="144"/>
      <c r="P124" s="127" t="s">
        <v>981</v>
      </c>
      <c r="Q124" s="142" t="s">
        <v>981</v>
      </c>
      <c r="R124" s="17" t="s">
        <v>981</v>
      </c>
      <c r="S124" s="143"/>
      <c r="T124" s="144"/>
      <c r="U124" s="127" t="s">
        <v>981</v>
      </c>
      <c r="V124" s="17" t="s">
        <v>981</v>
      </c>
      <c r="W124" s="128" t="s">
        <v>981</v>
      </c>
      <c r="X124" s="129"/>
      <c r="Y124" s="144"/>
      <c r="Z124" s="127" t="s">
        <v>981</v>
      </c>
      <c r="AA124" s="17" t="s">
        <v>981</v>
      </c>
      <c r="AB124" s="128" t="s">
        <v>981</v>
      </c>
      <c r="AC124" s="129"/>
      <c r="AD124" s="144"/>
      <c r="AE124" s="131" t="s">
        <v>981</v>
      </c>
      <c r="AF124" s="38" t="s">
        <v>981</v>
      </c>
      <c r="AG124" s="145" t="s">
        <v>981</v>
      </c>
      <c r="AH124" s="143"/>
      <c r="AI124" s="144"/>
      <c r="AJ124" s="97"/>
      <c r="AK124" s="97"/>
      <c r="AL124" s="97"/>
      <c r="AM124" s="97"/>
      <c r="AN124" s="97"/>
    </row>
    <row r="125" spans="1:40" ht="84" x14ac:dyDescent="0.25">
      <c r="A125" s="17" t="str">
        <f>'4 priedo 1'!B129</f>
        <v>2.1.1.4.2</v>
      </c>
      <c r="B125" s="17" t="str">
        <f>'4 priedo 1'!C129</f>
        <v>R053304-332950-0093</v>
      </c>
      <c r="C125" s="17" t="str">
        <f>'4 priedo 1'!D129</f>
        <v>Juozo Miltinio dramos teatro įrangos atnaujinimas</v>
      </c>
      <c r="D125" s="17" t="str">
        <f>'4 priedo 1'!E129</f>
        <v>Juozo Miltinio dramos teatras</v>
      </c>
      <c r="E125" s="110" t="s">
        <v>1124</v>
      </c>
      <c r="F125" s="141" t="s">
        <v>144</v>
      </c>
      <c r="G125" s="17" t="s">
        <v>1123</v>
      </c>
      <c r="H125" s="17">
        <v>1</v>
      </c>
      <c r="I125" s="129">
        <v>1</v>
      </c>
      <c r="J125" s="134">
        <v>0</v>
      </c>
      <c r="K125" s="127" t="s">
        <v>981</v>
      </c>
      <c r="L125" s="142" t="s">
        <v>981</v>
      </c>
      <c r="M125" s="17" t="s">
        <v>981</v>
      </c>
      <c r="N125" s="143"/>
      <c r="O125" s="144"/>
      <c r="P125" s="127" t="s">
        <v>981</v>
      </c>
      <c r="Q125" s="142" t="s">
        <v>981</v>
      </c>
      <c r="R125" s="17" t="s">
        <v>981</v>
      </c>
      <c r="S125" s="143"/>
      <c r="T125" s="144"/>
      <c r="U125" s="127" t="s">
        <v>981</v>
      </c>
      <c r="V125" s="17" t="s">
        <v>981</v>
      </c>
      <c r="W125" s="128" t="s">
        <v>981</v>
      </c>
      <c r="X125" s="129"/>
      <c r="Y125" s="144"/>
      <c r="Z125" s="127" t="s">
        <v>981</v>
      </c>
      <c r="AA125" s="17" t="s">
        <v>981</v>
      </c>
      <c r="AB125" s="128" t="s">
        <v>981</v>
      </c>
      <c r="AC125" s="129"/>
      <c r="AD125" s="144"/>
      <c r="AE125" s="131" t="s">
        <v>981</v>
      </c>
      <c r="AF125" s="38" t="s">
        <v>981</v>
      </c>
      <c r="AG125" s="145" t="s">
        <v>981</v>
      </c>
      <c r="AH125" s="143"/>
      <c r="AI125" s="144"/>
      <c r="AJ125" s="97"/>
      <c r="AK125" s="97"/>
      <c r="AL125" s="97"/>
      <c r="AM125" s="97"/>
      <c r="AN125" s="97"/>
    </row>
    <row r="126" spans="1:40" ht="156" x14ac:dyDescent="0.25">
      <c r="A126" s="17" t="str">
        <f>'4 priedo 1'!B130</f>
        <v>2.1.1.4.3</v>
      </c>
      <c r="B126" s="17" t="str">
        <f>'4 priedo 1'!C130</f>
        <v>R053304-335000-0094</v>
      </c>
      <c r="C126" s="17" t="str">
        <f>'4 priedo 1'!D130</f>
        <v>Panevėžio apskrities Gabrielės Petkevičaitės-Bitės viešosios bibliotekos pastato modernizavimas, Aukštaičių g.4, Panevėžys</v>
      </c>
      <c r="D126" s="17" t="str">
        <f>'4 priedo 1'!E130</f>
        <v xml:space="preserve">Gabrielės Petkevičaitės-Bitės viešosioji biblioteka </v>
      </c>
      <c r="E126" s="110" t="s">
        <v>1125</v>
      </c>
      <c r="F126" s="141" t="s">
        <v>144</v>
      </c>
      <c r="G126" s="17" t="s">
        <v>1123</v>
      </c>
      <c r="H126" s="17">
        <v>1</v>
      </c>
      <c r="I126" s="129">
        <v>1</v>
      </c>
      <c r="J126" s="134">
        <v>0</v>
      </c>
      <c r="K126" s="127" t="s">
        <v>981</v>
      </c>
      <c r="L126" s="142" t="s">
        <v>981</v>
      </c>
      <c r="M126" s="17" t="s">
        <v>981</v>
      </c>
      <c r="N126" s="143"/>
      <c r="O126" s="144"/>
      <c r="P126" s="127" t="s">
        <v>981</v>
      </c>
      <c r="Q126" s="142" t="s">
        <v>981</v>
      </c>
      <c r="R126" s="17" t="s">
        <v>981</v>
      </c>
      <c r="S126" s="143"/>
      <c r="T126" s="144"/>
      <c r="U126" s="127" t="s">
        <v>981</v>
      </c>
      <c r="V126" s="17" t="s">
        <v>981</v>
      </c>
      <c r="W126" s="128" t="s">
        <v>981</v>
      </c>
      <c r="X126" s="129"/>
      <c r="Y126" s="144"/>
      <c r="Z126" s="127" t="s">
        <v>981</v>
      </c>
      <c r="AA126" s="17" t="s">
        <v>981</v>
      </c>
      <c r="AB126" s="128" t="s">
        <v>981</v>
      </c>
      <c r="AC126" s="129"/>
      <c r="AD126" s="144"/>
      <c r="AE126" s="131" t="s">
        <v>981</v>
      </c>
      <c r="AF126" s="38" t="s">
        <v>981</v>
      </c>
      <c r="AG126" s="145" t="s">
        <v>981</v>
      </c>
      <c r="AH126" s="143"/>
      <c r="AI126" s="144"/>
      <c r="AJ126" s="97"/>
      <c r="AK126" s="97"/>
      <c r="AL126" s="97"/>
      <c r="AM126" s="97"/>
      <c r="AN126" s="97"/>
    </row>
    <row r="127" spans="1:40" ht="120" x14ac:dyDescent="0.25">
      <c r="A127" s="17" t="str">
        <f>'4 priedo 1'!B131</f>
        <v>2.1.1.4.4</v>
      </c>
      <c r="B127" s="17" t="str">
        <f>'4 priedo 1'!C131</f>
        <v>R053305-334650-0095</v>
      </c>
      <c r="C127" s="17" t="str">
        <f>'4 priedo 1'!D131</f>
        <v>Moigių namų pastatų komplekso modernizavimas ir pritaikymas visuomenės poreikiams</v>
      </c>
      <c r="D127" s="17" t="str">
        <f>'4 priedo 1'!E131</f>
        <v>Panevėžio miesto savivaldybės administracija</v>
      </c>
      <c r="E127" s="110" t="s">
        <v>1126</v>
      </c>
      <c r="F127" s="141" t="s">
        <v>144</v>
      </c>
      <c r="G127" s="17" t="s">
        <v>1123</v>
      </c>
      <c r="H127" s="17">
        <v>2</v>
      </c>
      <c r="I127" s="129">
        <v>2</v>
      </c>
      <c r="J127" s="134">
        <v>0</v>
      </c>
      <c r="K127" s="127" t="s">
        <v>981</v>
      </c>
      <c r="L127" s="142" t="s">
        <v>981</v>
      </c>
      <c r="M127" s="17" t="s">
        <v>981</v>
      </c>
      <c r="N127" s="143"/>
      <c r="O127" s="144"/>
      <c r="P127" s="127" t="s">
        <v>981</v>
      </c>
      <c r="Q127" s="142" t="s">
        <v>981</v>
      </c>
      <c r="R127" s="17" t="s">
        <v>981</v>
      </c>
      <c r="S127" s="143"/>
      <c r="T127" s="144"/>
      <c r="U127" s="127" t="s">
        <v>981</v>
      </c>
      <c r="V127" s="17" t="s">
        <v>981</v>
      </c>
      <c r="W127" s="128" t="s">
        <v>981</v>
      </c>
      <c r="X127" s="129"/>
      <c r="Y127" s="144"/>
      <c r="Z127" s="127" t="s">
        <v>981</v>
      </c>
      <c r="AA127" s="17" t="s">
        <v>981</v>
      </c>
      <c r="AB127" s="128" t="s">
        <v>981</v>
      </c>
      <c r="AC127" s="129"/>
      <c r="AD127" s="144"/>
      <c r="AE127" s="131" t="s">
        <v>981</v>
      </c>
      <c r="AF127" s="38" t="s">
        <v>981</v>
      </c>
      <c r="AG127" s="145" t="s">
        <v>981</v>
      </c>
      <c r="AH127" s="143"/>
      <c r="AI127" s="144"/>
      <c r="AJ127" s="97"/>
      <c r="AK127" s="97"/>
      <c r="AL127" s="97"/>
      <c r="AM127" s="97"/>
      <c r="AN127" s="97"/>
    </row>
    <row r="128" spans="1:40" ht="132" x14ac:dyDescent="0.25">
      <c r="A128" s="17" t="str">
        <f>'4 priedo 1'!B132</f>
        <v>2.1.1.4.5</v>
      </c>
      <c r="B128" s="17" t="str">
        <f>'4 priedo 1'!C132</f>
        <v>R053305-330000-0096</v>
      </c>
      <c r="C128" s="17" t="str">
        <f>'4 priedo 1'!D132</f>
        <v>Pasvalio krašto muziejus – modernus kultūros populiarinimo, edukacijos ir relaksacijos centras</v>
      </c>
      <c r="D128" s="17" t="str">
        <f>'4 priedo 1'!E132</f>
        <v>Pasvalio rajono savivaldybės administarcija</v>
      </c>
      <c r="E128" s="110" t="s">
        <v>1127</v>
      </c>
      <c r="F128" s="141" t="s">
        <v>144</v>
      </c>
      <c r="G128" s="17" t="s">
        <v>1123</v>
      </c>
      <c r="H128" s="17">
        <v>1</v>
      </c>
      <c r="I128" s="142">
        <v>1</v>
      </c>
      <c r="J128" s="146">
        <v>0</v>
      </c>
      <c r="K128" s="127" t="s">
        <v>981</v>
      </c>
      <c r="L128" s="142" t="s">
        <v>981</v>
      </c>
      <c r="M128" s="17" t="s">
        <v>981</v>
      </c>
      <c r="N128" s="147"/>
      <c r="O128" s="148"/>
      <c r="P128" s="127" t="s">
        <v>981</v>
      </c>
      <c r="Q128" s="142" t="s">
        <v>981</v>
      </c>
      <c r="R128" s="17" t="s">
        <v>981</v>
      </c>
      <c r="S128" s="147"/>
      <c r="T128" s="148"/>
      <c r="U128" s="127" t="s">
        <v>981</v>
      </c>
      <c r="V128" s="17" t="s">
        <v>981</v>
      </c>
      <c r="W128" s="128" t="s">
        <v>981</v>
      </c>
      <c r="X128" s="142"/>
      <c r="Y128" s="148"/>
      <c r="Z128" s="127" t="s">
        <v>981</v>
      </c>
      <c r="AA128" s="17" t="s">
        <v>981</v>
      </c>
      <c r="AB128" s="128" t="s">
        <v>981</v>
      </c>
      <c r="AC128" s="142"/>
      <c r="AD128" s="148"/>
      <c r="AE128" s="131" t="s">
        <v>981</v>
      </c>
      <c r="AF128" s="38" t="s">
        <v>981</v>
      </c>
      <c r="AG128" s="145" t="s">
        <v>981</v>
      </c>
      <c r="AH128" s="147"/>
      <c r="AI128" s="148"/>
      <c r="AJ128" s="97"/>
      <c r="AK128" s="97"/>
      <c r="AL128" s="97"/>
      <c r="AM128" s="97"/>
      <c r="AN128" s="97"/>
    </row>
    <row r="129" spans="1:40" ht="216" x14ac:dyDescent="0.25">
      <c r="A129" s="17" t="str">
        <f>'4 priedo 1'!B133</f>
        <v>2.1.1.4.6</v>
      </c>
      <c r="B129" s="17" t="str">
        <f>'4 priedo 1'!C133</f>
        <v>R053305-330000-0097</v>
      </c>
      <c r="C129" s="17" t="str">
        <f>'4 priedo 1'!D133</f>
        <v xml:space="preserve">Rokiškio rajono savivaldybės Juozo Keliuočio viešosios bibliotekos pastato Rokiškyje, Nepriklausomybės a. 16, ir kiemo rekonstravimas bei modernizavimas bei priestato statyba </v>
      </c>
      <c r="D129" s="17" t="str">
        <f>'4 priedo 1'!E133</f>
        <v xml:space="preserve">Rokiškio rajono savivaldybės administracija </v>
      </c>
      <c r="E129" s="110" t="s">
        <v>1128</v>
      </c>
      <c r="F129" s="141" t="s">
        <v>144</v>
      </c>
      <c r="G129" s="17" t="s">
        <v>1123</v>
      </c>
      <c r="H129" s="17">
        <v>1</v>
      </c>
      <c r="I129" s="129">
        <v>1</v>
      </c>
      <c r="J129" s="134">
        <v>0</v>
      </c>
      <c r="K129" s="127" t="s">
        <v>981</v>
      </c>
      <c r="L129" s="142" t="s">
        <v>981</v>
      </c>
      <c r="M129" s="17" t="s">
        <v>981</v>
      </c>
      <c r="N129" s="143"/>
      <c r="O129" s="144"/>
      <c r="P129" s="127" t="s">
        <v>981</v>
      </c>
      <c r="Q129" s="142" t="s">
        <v>981</v>
      </c>
      <c r="R129" s="17" t="s">
        <v>981</v>
      </c>
      <c r="S129" s="143"/>
      <c r="T129" s="144"/>
      <c r="U129" s="127" t="s">
        <v>981</v>
      </c>
      <c r="V129" s="17" t="s">
        <v>981</v>
      </c>
      <c r="W129" s="128" t="s">
        <v>981</v>
      </c>
      <c r="X129" s="129"/>
      <c r="Y129" s="144"/>
      <c r="Z129" s="127" t="s">
        <v>981</v>
      </c>
      <c r="AA129" s="17" t="s">
        <v>981</v>
      </c>
      <c r="AB129" s="128" t="s">
        <v>981</v>
      </c>
      <c r="AC129" s="129"/>
      <c r="AD129" s="144"/>
      <c r="AE129" s="131" t="s">
        <v>981</v>
      </c>
      <c r="AF129" s="38" t="s">
        <v>981</v>
      </c>
      <c r="AG129" s="145" t="s">
        <v>981</v>
      </c>
      <c r="AH129" s="143"/>
      <c r="AI129" s="144"/>
      <c r="AJ129" s="97"/>
      <c r="AK129" s="97"/>
      <c r="AL129" s="97"/>
      <c r="AM129" s="97"/>
      <c r="AN129" s="97"/>
    </row>
    <row r="130" spans="1:40" ht="72" x14ac:dyDescent="0.25">
      <c r="A130" s="12" t="str">
        <f>'4 priedo 1'!B134</f>
        <v>2.1.1.5.</v>
      </c>
      <c r="B130" s="12"/>
      <c r="C130" s="481" t="str">
        <f>'4 priedo 1'!D134</f>
        <v>Priemonė: Kultūros paveldo objektų aktualizavimas</v>
      </c>
      <c r="D130" s="482"/>
      <c r="E130" s="57"/>
      <c r="F130" s="102" t="s">
        <v>981</v>
      </c>
      <c r="G130" s="57" t="s">
        <v>981</v>
      </c>
      <c r="H130" s="57" t="s">
        <v>981</v>
      </c>
      <c r="I130" s="103"/>
      <c r="J130" s="104"/>
      <c r="K130" s="121" t="s">
        <v>981</v>
      </c>
      <c r="L130" s="103" t="s">
        <v>981</v>
      </c>
      <c r="M130" s="57" t="s">
        <v>981</v>
      </c>
      <c r="N130" s="103"/>
      <c r="O130" s="104"/>
      <c r="P130" s="121" t="s">
        <v>981</v>
      </c>
      <c r="Q130" s="103" t="s">
        <v>981</v>
      </c>
      <c r="R130" s="57" t="s">
        <v>981</v>
      </c>
      <c r="S130" s="106"/>
      <c r="T130" s="107"/>
      <c r="U130" s="121" t="s">
        <v>981</v>
      </c>
      <c r="V130" s="57" t="s">
        <v>981</v>
      </c>
      <c r="W130" s="122" t="s">
        <v>981</v>
      </c>
      <c r="X130" s="106"/>
      <c r="Y130" s="107"/>
      <c r="Z130" s="121" t="s">
        <v>981</v>
      </c>
      <c r="AA130" s="57" t="s">
        <v>981</v>
      </c>
      <c r="AB130" s="122" t="s">
        <v>981</v>
      </c>
      <c r="AC130" s="103"/>
      <c r="AD130" s="104"/>
      <c r="AE130" s="123" t="s">
        <v>981</v>
      </c>
      <c r="AF130" s="105" t="s">
        <v>981</v>
      </c>
      <c r="AG130" s="124" t="s">
        <v>981</v>
      </c>
      <c r="AH130" s="106"/>
      <c r="AI130" s="107"/>
      <c r="AJ130" s="109"/>
      <c r="AK130" s="109"/>
      <c r="AL130" s="109"/>
      <c r="AM130" s="109"/>
      <c r="AN130" s="109"/>
    </row>
    <row r="131" spans="1:40" ht="156" x14ac:dyDescent="0.25">
      <c r="A131" s="17" t="str">
        <f>'4 priedo 1'!B135</f>
        <v>2.1.1.5.1</v>
      </c>
      <c r="B131" s="17" t="str">
        <f>'4 priedo 1'!C135</f>
        <v>R053302-442950-0098</v>
      </c>
      <c r="C131" s="17" t="str">
        <f>'4 priedo 1'!D135</f>
        <v>Panevėžio miesto Dailės galerijos aktualizavimas</v>
      </c>
      <c r="D131" s="17" t="str">
        <f>'4 priedo 1'!E135</f>
        <v>Panevėžio miesto savivaldybės administracija</v>
      </c>
      <c r="E131" s="110" t="s">
        <v>1129</v>
      </c>
      <c r="F131" s="141" t="s">
        <v>146</v>
      </c>
      <c r="G131" s="17" t="s">
        <v>1130</v>
      </c>
      <c r="H131" s="17">
        <v>1</v>
      </c>
      <c r="I131" s="129">
        <v>1</v>
      </c>
      <c r="J131" s="134">
        <v>0</v>
      </c>
      <c r="K131" s="127" t="s">
        <v>147</v>
      </c>
      <c r="L131" s="142" t="s">
        <v>1131</v>
      </c>
      <c r="M131" s="17">
        <v>5268</v>
      </c>
      <c r="N131" s="129">
        <v>5268</v>
      </c>
      <c r="O131" s="134">
        <v>0</v>
      </c>
      <c r="P131" s="127" t="s">
        <v>981</v>
      </c>
      <c r="Q131" s="142" t="s">
        <v>981</v>
      </c>
      <c r="R131" s="17" t="s">
        <v>981</v>
      </c>
      <c r="S131" s="143"/>
      <c r="T131" s="144"/>
      <c r="U131" s="127" t="s">
        <v>981</v>
      </c>
      <c r="V131" s="17" t="s">
        <v>981</v>
      </c>
      <c r="W131" s="128" t="s">
        <v>981</v>
      </c>
      <c r="X131" s="129"/>
      <c r="Y131" s="144"/>
      <c r="Z131" s="127" t="s">
        <v>981</v>
      </c>
      <c r="AA131" s="17" t="s">
        <v>981</v>
      </c>
      <c r="AB131" s="128" t="s">
        <v>981</v>
      </c>
      <c r="AC131" s="129"/>
      <c r="AD131" s="144"/>
      <c r="AE131" s="131" t="s">
        <v>981</v>
      </c>
      <c r="AF131" s="38" t="s">
        <v>981</v>
      </c>
      <c r="AG131" s="145" t="s">
        <v>981</v>
      </c>
      <c r="AH131" s="143"/>
      <c r="AI131" s="144"/>
      <c r="AJ131" s="97"/>
      <c r="AK131" s="97"/>
      <c r="AL131" s="97"/>
      <c r="AM131" s="97"/>
      <c r="AN131" s="97"/>
    </row>
    <row r="132" spans="1:40" ht="156" x14ac:dyDescent="0.25">
      <c r="A132" s="17" t="str">
        <f>'4 priedo 1'!B136</f>
        <v>2.1.1.5.2</v>
      </c>
      <c r="B132" s="17" t="str">
        <f>'4 priedo 1'!C136</f>
        <v>R053302-440000-0099</v>
      </c>
      <c r="C132" s="17" t="str">
        <f>'4 priedo 1'!D136</f>
        <v>Upytės dvaro svirno tvarkyba ir aktualizavimas</v>
      </c>
      <c r="D132" s="17" t="str">
        <f>'4 priedo 1'!E136</f>
        <v>Panevėžio rajono savivaldybės administracija</v>
      </c>
      <c r="E132" s="110" t="s">
        <v>1132</v>
      </c>
      <c r="F132" s="141" t="s">
        <v>146</v>
      </c>
      <c r="G132" s="17" t="s">
        <v>1130</v>
      </c>
      <c r="H132" s="17">
        <v>1</v>
      </c>
      <c r="I132" s="129">
        <v>1</v>
      </c>
      <c r="J132" s="134">
        <v>1</v>
      </c>
      <c r="K132" s="127" t="s">
        <v>147</v>
      </c>
      <c r="L132" s="142" t="s">
        <v>1131</v>
      </c>
      <c r="M132" s="17">
        <v>3290</v>
      </c>
      <c r="N132" s="129">
        <v>3290</v>
      </c>
      <c r="O132" s="134">
        <v>3290</v>
      </c>
      <c r="P132" s="127" t="s">
        <v>981</v>
      </c>
      <c r="Q132" s="142" t="s">
        <v>981</v>
      </c>
      <c r="R132" s="17" t="s">
        <v>981</v>
      </c>
      <c r="S132" s="143"/>
      <c r="T132" s="144"/>
      <c r="U132" s="127" t="s">
        <v>981</v>
      </c>
      <c r="V132" s="17" t="s">
        <v>981</v>
      </c>
      <c r="W132" s="128" t="s">
        <v>981</v>
      </c>
      <c r="X132" s="129"/>
      <c r="Y132" s="144"/>
      <c r="Z132" s="127" t="s">
        <v>981</v>
      </c>
      <c r="AA132" s="17" t="s">
        <v>981</v>
      </c>
      <c r="AB132" s="128" t="s">
        <v>981</v>
      </c>
      <c r="AC132" s="129"/>
      <c r="AD132" s="144"/>
      <c r="AE132" s="131" t="s">
        <v>981</v>
      </c>
      <c r="AF132" s="38" t="s">
        <v>981</v>
      </c>
      <c r="AG132" s="145" t="s">
        <v>981</v>
      </c>
      <c r="AH132" s="143"/>
      <c r="AI132" s="144"/>
      <c r="AJ132" s="97"/>
      <c r="AK132" s="97"/>
      <c r="AL132" s="97"/>
      <c r="AM132" s="97"/>
      <c r="AN132" s="97"/>
    </row>
    <row r="133" spans="1:40" ht="192" x14ac:dyDescent="0.25">
      <c r="A133" s="17" t="str">
        <f>'4 priedo 1'!B137</f>
        <v>2.1.1.5.3</v>
      </c>
      <c r="B133" s="17" t="str">
        <f>'4 priedo 1'!C137</f>
        <v>R053302-440000-0100</v>
      </c>
      <c r="C133" s="17" t="str">
        <f>'4 priedo 1'!D137</f>
        <v>Palėvenės buvusio dominikonų vienuolyno ansamblio restauravimas ir pritaikymas šiuolaikinės visuomenės socialiniams ir ekonominiams poreikiams</v>
      </c>
      <c r="D133" s="17" t="str">
        <f>'4 priedo 1'!E137</f>
        <v>Kupiškio rajono savivaldybės administracija</v>
      </c>
      <c r="E133" s="110" t="s">
        <v>1133</v>
      </c>
      <c r="F133" s="141" t="s">
        <v>146</v>
      </c>
      <c r="G133" s="17" t="s">
        <v>1130</v>
      </c>
      <c r="H133" s="17">
        <v>1</v>
      </c>
      <c r="I133" s="129">
        <v>1</v>
      </c>
      <c r="J133" s="134">
        <v>0</v>
      </c>
      <c r="K133" s="127" t="s">
        <v>147</v>
      </c>
      <c r="L133" s="142" t="s">
        <v>1131</v>
      </c>
      <c r="M133" s="17">
        <v>1998</v>
      </c>
      <c r="N133" s="129">
        <v>1998</v>
      </c>
      <c r="O133" s="134">
        <v>0</v>
      </c>
      <c r="P133" s="127" t="s">
        <v>981</v>
      </c>
      <c r="Q133" s="142" t="s">
        <v>981</v>
      </c>
      <c r="R133" s="17" t="s">
        <v>981</v>
      </c>
      <c r="S133" s="143"/>
      <c r="T133" s="144"/>
      <c r="U133" s="127" t="s">
        <v>981</v>
      </c>
      <c r="V133" s="17" t="s">
        <v>981</v>
      </c>
      <c r="W133" s="128" t="s">
        <v>981</v>
      </c>
      <c r="X133" s="129"/>
      <c r="Y133" s="144"/>
      <c r="Z133" s="127" t="s">
        <v>981</v>
      </c>
      <c r="AA133" s="17" t="s">
        <v>981</v>
      </c>
      <c r="AB133" s="128" t="s">
        <v>981</v>
      </c>
      <c r="AC133" s="129"/>
      <c r="AD133" s="144"/>
      <c r="AE133" s="131" t="s">
        <v>981</v>
      </c>
      <c r="AF133" s="38" t="s">
        <v>981</v>
      </c>
      <c r="AG133" s="145" t="s">
        <v>981</v>
      </c>
      <c r="AH133" s="143"/>
      <c r="AI133" s="144"/>
      <c r="AJ133" s="97"/>
      <c r="AK133" s="97"/>
      <c r="AL133" s="97"/>
      <c r="AM133" s="97"/>
      <c r="AN133" s="97"/>
    </row>
    <row r="134" spans="1:40" ht="156" x14ac:dyDescent="0.25">
      <c r="A134" s="481" t="str">
        <f>'4 priedo 1'!B138</f>
        <v>2.1.1.6.</v>
      </c>
      <c r="B134" s="481"/>
      <c r="C134" s="481" t="str">
        <f>'4 priedo 1'!D138</f>
        <v xml:space="preserve">Priemonė: Savivaldybes jungiančių turizmo trasų ir turizmo maršrutų informacinės infrastruktūros plėtra </v>
      </c>
      <c r="D134" s="482"/>
      <c r="E134" s="57"/>
      <c r="F134" s="102" t="s">
        <v>981</v>
      </c>
      <c r="G134" s="57" t="s">
        <v>981</v>
      </c>
      <c r="H134" s="57" t="s">
        <v>981</v>
      </c>
      <c r="I134" s="103"/>
      <c r="J134" s="104"/>
      <c r="K134" s="121" t="s">
        <v>981</v>
      </c>
      <c r="L134" s="103" t="s">
        <v>981</v>
      </c>
      <c r="M134" s="57" t="s">
        <v>981</v>
      </c>
      <c r="N134" s="103"/>
      <c r="O134" s="104"/>
      <c r="P134" s="121" t="s">
        <v>981</v>
      </c>
      <c r="Q134" s="103" t="s">
        <v>981</v>
      </c>
      <c r="R134" s="57" t="s">
        <v>981</v>
      </c>
      <c r="S134" s="106"/>
      <c r="T134" s="107"/>
      <c r="U134" s="121" t="s">
        <v>981</v>
      </c>
      <c r="V134" s="57" t="s">
        <v>981</v>
      </c>
      <c r="W134" s="122" t="s">
        <v>981</v>
      </c>
      <c r="X134" s="106"/>
      <c r="Y134" s="107"/>
      <c r="Z134" s="121" t="s">
        <v>981</v>
      </c>
      <c r="AA134" s="57" t="s">
        <v>981</v>
      </c>
      <c r="AB134" s="122" t="s">
        <v>981</v>
      </c>
      <c r="AC134" s="103"/>
      <c r="AD134" s="104"/>
      <c r="AE134" s="123" t="s">
        <v>981</v>
      </c>
      <c r="AF134" s="105" t="s">
        <v>981</v>
      </c>
      <c r="AG134" s="124" t="s">
        <v>981</v>
      </c>
      <c r="AH134" s="106"/>
      <c r="AI134" s="107"/>
      <c r="AJ134" s="109"/>
      <c r="AK134" s="109"/>
      <c r="AL134" s="109"/>
      <c r="AM134" s="109"/>
      <c r="AN134" s="109"/>
    </row>
    <row r="135" spans="1:40" ht="108" x14ac:dyDescent="0.25">
      <c r="A135" s="17" t="str">
        <f>'4 priedo 1'!B139</f>
        <v>2.1.1.6.1</v>
      </c>
      <c r="B135" s="17" t="str">
        <f>'4 priedo 1'!C139</f>
        <v>R058821-425000-0101</v>
      </c>
      <c r="C135" s="17" t="str">
        <f>'4 priedo 1'!D139</f>
        <v>Panevėžio miesto ir Panevėžio rajono turizmo  informacinės infrastruktūros plėtra</v>
      </c>
      <c r="D135" s="17" t="str">
        <f>'4 priedo 1'!E139</f>
        <v>Panevėžio miesto savivaldybės administracija</v>
      </c>
      <c r="E135" s="110" t="s">
        <v>1134</v>
      </c>
      <c r="F135" s="141" t="s">
        <v>149</v>
      </c>
      <c r="G135" s="17" t="s">
        <v>1135</v>
      </c>
      <c r="H135" s="17">
        <v>20</v>
      </c>
      <c r="I135" s="129">
        <v>158</v>
      </c>
      <c r="J135" s="134">
        <v>0</v>
      </c>
      <c r="K135" s="127" t="s">
        <v>981</v>
      </c>
      <c r="L135" s="142" t="s">
        <v>981</v>
      </c>
      <c r="M135" s="17" t="s">
        <v>981</v>
      </c>
      <c r="N135" s="143"/>
      <c r="O135" s="144"/>
      <c r="P135" s="127" t="s">
        <v>981</v>
      </c>
      <c r="Q135" s="142" t="s">
        <v>981</v>
      </c>
      <c r="R135" s="17" t="s">
        <v>981</v>
      </c>
      <c r="S135" s="143"/>
      <c r="T135" s="144"/>
      <c r="U135" s="127" t="s">
        <v>981</v>
      </c>
      <c r="V135" s="17" t="s">
        <v>981</v>
      </c>
      <c r="W135" s="128" t="s">
        <v>981</v>
      </c>
      <c r="X135" s="129"/>
      <c r="Y135" s="144"/>
      <c r="Z135" s="127" t="s">
        <v>981</v>
      </c>
      <c r="AA135" s="17" t="s">
        <v>981</v>
      </c>
      <c r="AB135" s="128" t="s">
        <v>981</v>
      </c>
      <c r="AC135" s="129"/>
      <c r="AD135" s="144"/>
      <c r="AE135" s="131" t="s">
        <v>981</v>
      </c>
      <c r="AF135" s="38" t="s">
        <v>981</v>
      </c>
      <c r="AG135" s="145" t="s">
        <v>981</v>
      </c>
      <c r="AH135" s="143"/>
      <c r="AI135" s="144"/>
      <c r="AJ135" s="97"/>
      <c r="AK135" s="97"/>
      <c r="AL135" s="97"/>
      <c r="AM135" s="97"/>
      <c r="AN135" s="97"/>
    </row>
    <row r="136" spans="1:40" ht="180" x14ac:dyDescent="0.25">
      <c r="A136" s="17" t="str">
        <f>'4 priedo 1'!B140</f>
        <v>2.1.1.6.2</v>
      </c>
      <c r="B136" s="17" t="str">
        <f>'4 priedo 1'!C140</f>
        <v>R058821-500000-0102</v>
      </c>
      <c r="C136" s="17" t="str">
        <f>'4 priedo 1'!D140</f>
        <v>Turizmo trasų ir turizmo maršrutų informacinės infrastruktūros plėtra Biržų, Kupiškio, Pasvalio ir Rokiškio rajonų savivaldybėse</v>
      </c>
      <c r="D136" s="17" t="str">
        <f>'4 priedo 1'!E140</f>
        <v>Biržų rajono savivaldybės administracija</v>
      </c>
      <c r="E136" s="110" t="s">
        <v>1136</v>
      </c>
      <c r="F136" s="141" t="s">
        <v>149</v>
      </c>
      <c r="G136" s="17" t="s">
        <v>1135</v>
      </c>
      <c r="H136" s="17">
        <v>236</v>
      </c>
      <c r="I136" s="129">
        <v>241</v>
      </c>
      <c r="J136" s="134">
        <v>231</v>
      </c>
      <c r="K136" s="127" t="s">
        <v>981</v>
      </c>
      <c r="L136" s="142" t="s">
        <v>981</v>
      </c>
      <c r="M136" s="17" t="s">
        <v>981</v>
      </c>
      <c r="N136" s="143"/>
      <c r="O136" s="144"/>
      <c r="P136" s="127" t="s">
        <v>981</v>
      </c>
      <c r="Q136" s="142" t="s">
        <v>981</v>
      </c>
      <c r="R136" s="17" t="s">
        <v>981</v>
      </c>
      <c r="S136" s="143"/>
      <c r="T136" s="144"/>
      <c r="U136" s="127" t="s">
        <v>981</v>
      </c>
      <c r="V136" s="17" t="s">
        <v>981</v>
      </c>
      <c r="W136" s="128" t="s">
        <v>981</v>
      </c>
      <c r="X136" s="129"/>
      <c r="Y136" s="144"/>
      <c r="Z136" s="127" t="s">
        <v>981</v>
      </c>
      <c r="AA136" s="17" t="s">
        <v>981</v>
      </c>
      <c r="AB136" s="128" t="s">
        <v>981</v>
      </c>
      <c r="AC136" s="129"/>
      <c r="AD136" s="144"/>
      <c r="AE136" s="131" t="s">
        <v>981</v>
      </c>
      <c r="AF136" s="38" t="s">
        <v>981</v>
      </c>
      <c r="AG136" s="145" t="s">
        <v>981</v>
      </c>
      <c r="AH136" s="143"/>
      <c r="AI136" s="144"/>
      <c r="AJ136" s="97"/>
      <c r="AK136" s="97"/>
      <c r="AL136" s="97"/>
      <c r="AM136" s="97"/>
      <c r="AN136" s="97"/>
    </row>
    <row r="137" spans="1:40" ht="108" x14ac:dyDescent="0.25">
      <c r="A137" s="12" t="str">
        <f>'4 priedo 1'!B141</f>
        <v>2.1.1.7.</v>
      </c>
      <c r="B137" s="12"/>
      <c r="C137" s="481" t="str">
        <f>'4 priedo 1'!D141</f>
        <v>Priemonė: Regiono judumo didinimas plėtojant regionų jungtis (Via Baltica)</v>
      </c>
      <c r="D137" s="482"/>
      <c r="E137" s="57"/>
      <c r="F137" s="102"/>
      <c r="G137" s="57" t="s">
        <v>981</v>
      </c>
      <c r="H137" s="57" t="s">
        <v>981</v>
      </c>
      <c r="I137" s="103"/>
      <c r="J137" s="104"/>
      <c r="K137" s="121" t="s">
        <v>981</v>
      </c>
      <c r="L137" s="103" t="s">
        <v>981</v>
      </c>
      <c r="M137" s="57" t="s">
        <v>981</v>
      </c>
      <c r="N137" s="103"/>
      <c r="O137" s="104"/>
      <c r="P137" s="121" t="s">
        <v>981</v>
      </c>
      <c r="Q137" s="103" t="s">
        <v>981</v>
      </c>
      <c r="R137" s="57" t="s">
        <v>981</v>
      </c>
      <c r="S137" s="106"/>
      <c r="T137" s="107"/>
      <c r="U137" s="121" t="s">
        <v>981</v>
      </c>
      <c r="V137" s="57" t="s">
        <v>981</v>
      </c>
      <c r="W137" s="122" t="s">
        <v>981</v>
      </c>
      <c r="X137" s="106"/>
      <c r="Y137" s="107"/>
      <c r="Z137" s="121" t="s">
        <v>981</v>
      </c>
      <c r="AA137" s="57" t="s">
        <v>981</v>
      </c>
      <c r="AB137" s="122" t="s">
        <v>981</v>
      </c>
      <c r="AC137" s="103"/>
      <c r="AD137" s="104"/>
      <c r="AE137" s="123" t="s">
        <v>981</v>
      </c>
      <c r="AF137" s="105" t="s">
        <v>981</v>
      </c>
      <c r="AG137" s="124" t="s">
        <v>981</v>
      </c>
      <c r="AH137" s="106"/>
      <c r="AI137" s="107"/>
      <c r="AJ137" s="109"/>
      <c r="AK137" s="109"/>
      <c r="AL137" s="109"/>
      <c r="AM137" s="109"/>
      <c r="AN137" s="109"/>
    </row>
    <row r="138" spans="1:40" ht="84" x14ac:dyDescent="0.25">
      <c r="A138" s="17" t="str">
        <f>'4 priedo 1'!B142</f>
        <v>2.1.1.7.1</v>
      </c>
      <c r="B138" s="17" t="str">
        <f>'4 priedo 1'!C142</f>
        <v>R055501-133612-0103</v>
      </c>
      <c r="C138" s="17" t="str">
        <f>'4 priedo 1'!D142</f>
        <v>Projektas RPT 2019-09-03 sprendimu Nr. 51/4S-19 išbrauktas</v>
      </c>
      <c r="D138" s="17"/>
      <c r="E138" s="161"/>
      <c r="F138" s="150" t="s">
        <v>981</v>
      </c>
      <c r="G138" s="78" t="s">
        <v>981</v>
      </c>
      <c r="H138" s="78" t="s">
        <v>981</v>
      </c>
      <c r="I138" s="151"/>
      <c r="J138" s="152"/>
      <c r="K138" s="153" t="s">
        <v>981</v>
      </c>
      <c r="L138" s="154" t="s">
        <v>981</v>
      </c>
      <c r="M138" s="78" t="s">
        <v>981</v>
      </c>
      <c r="N138" s="155"/>
      <c r="O138" s="156"/>
      <c r="P138" s="153" t="s">
        <v>981</v>
      </c>
      <c r="Q138" s="154" t="s">
        <v>981</v>
      </c>
      <c r="R138" s="78" t="s">
        <v>981</v>
      </c>
      <c r="S138" s="155"/>
      <c r="T138" s="156"/>
      <c r="U138" s="153" t="s">
        <v>981</v>
      </c>
      <c r="V138" s="78" t="s">
        <v>981</v>
      </c>
      <c r="W138" s="157" t="s">
        <v>981</v>
      </c>
      <c r="X138" s="151"/>
      <c r="Y138" s="156"/>
      <c r="Z138" s="153" t="s">
        <v>981</v>
      </c>
      <c r="AA138" s="78" t="s">
        <v>981</v>
      </c>
      <c r="AB138" s="157" t="s">
        <v>981</v>
      </c>
      <c r="AC138" s="151"/>
      <c r="AD138" s="156"/>
      <c r="AE138" s="135" t="s">
        <v>981</v>
      </c>
      <c r="AF138" s="136" t="s">
        <v>981</v>
      </c>
      <c r="AG138" s="158" t="s">
        <v>981</v>
      </c>
      <c r="AH138" s="155"/>
      <c r="AI138" s="156"/>
      <c r="AJ138" s="109"/>
      <c r="AK138" s="109"/>
      <c r="AL138" s="109"/>
      <c r="AM138" s="109"/>
      <c r="AN138" s="109"/>
    </row>
    <row r="139" spans="1:40" ht="108" x14ac:dyDescent="0.25">
      <c r="A139" s="12" t="str">
        <f>'4 priedo 1'!B143</f>
        <v>2.1.2.</v>
      </c>
      <c r="B139" s="12"/>
      <c r="C139" s="481" t="str">
        <f>'4 priedo 1'!D143</f>
        <v>Uždavinys: Pagerinti gyvenamąją aplinką bei skatinti darnų išteklių naudojimą</v>
      </c>
      <c r="D139" s="482"/>
      <c r="E139" s="57"/>
      <c r="F139" s="102" t="s">
        <v>981</v>
      </c>
      <c r="G139" s="57" t="s">
        <v>981</v>
      </c>
      <c r="H139" s="57" t="s">
        <v>981</v>
      </c>
      <c r="I139" s="103"/>
      <c r="J139" s="104"/>
      <c r="K139" s="121" t="s">
        <v>981</v>
      </c>
      <c r="L139" s="103" t="s">
        <v>981</v>
      </c>
      <c r="M139" s="57" t="s">
        <v>981</v>
      </c>
      <c r="N139" s="103"/>
      <c r="O139" s="104"/>
      <c r="P139" s="121" t="s">
        <v>981</v>
      </c>
      <c r="Q139" s="103" t="s">
        <v>981</v>
      </c>
      <c r="R139" s="57" t="s">
        <v>981</v>
      </c>
      <c r="S139" s="106"/>
      <c r="T139" s="107"/>
      <c r="U139" s="121" t="s">
        <v>981</v>
      </c>
      <c r="V139" s="57" t="s">
        <v>981</v>
      </c>
      <c r="W139" s="122" t="s">
        <v>981</v>
      </c>
      <c r="X139" s="106"/>
      <c r="Y139" s="107"/>
      <c r="Z139" s="121" t="s">
        <v>981</v>
      </c>
      <c r="AA139" s="57" t="s">
        <v>981</v>
      </c>
      <c r="AB139" s="122" t="s">
        <v>981</v>
      </c>
      <c r="AC139" s="103"/>
      <c r="AD139" s="104"/>
      <c r="AE139" s="123" t="s">
        <v>981</v>
      </c>
      <c r="AF139" s="105" t="s">
        <v>981</v>
      </c>
      <c r="AG139" s="124" t="s">
        <v>981</v>
      </c>
      <c r="AH139" s="106"/>
      <c r="AI139" s="107"/>
      <c r="AJ139" s="109"/>
      <c r="AK139" s="109"/>
      <c r="AL139" s="109"/>
      <c r="AM139" s="109"/>
      <c r="AN139" s="109"/>
    </row>
    <row r="140" spans="1:40" ht="120" x14ac:dyDescent="0.25">
      <c r="A140" s="12" t="str">
        <f>'4 priedo 1'!B144</f>
        <v>2.1.2.1.</v>
      </c>
      <c r="B140" s="12"/>
      <c r="C140" s="481" t="str">
        <f>'4 priedo 1'!D144</f>
        <v>Priemonė: Kaimo gyvenamųjų vietovių (turinčių 1-6 tūkst. gyventojų) atnaujinimas ir plėtra</v>
      </c>
      <c r="D140" s="482"/>
      <c r="E140" s="57"/>
      <c r="F140" s="102" t="s">
        <v>981</v>
      </c>
      <c r="G140" s="57" t="s">
        <v>981</v>
      </c>
      <c r="H140" s="57" t="s">
        <v>981</v>
      </c>
      <c r="I140" s="103"/>
      <c r="J140" s="104"/>
      <c r="K140" s="121" t="s">
        <v>981</v>
      </c>
      <c r="L140" s="103" t="s">
        <v>981</v>
      </c>
      <c r="M140" s="57" t="s">
        <v>981</v>
      </c>
      <c r="N140" s="103"/>
      <c r="O140" s="104"/>
      <c r="P140" s="121" t="s">
        <v>981</v>
      </c>
      <c r="Q140" s="103" t="s">
        <v>981</v>
      </c>
      <c r="R140" s="57" t="s">
        <v>981</v>
      </c>
      <c r="S140" s="106"/>
      <c r="T140" s="107"/>
      <c r="U140" s="121" t="s">
        <v>981</v>
      </c>
      <c r="V140" s="57" t="s">
        <v>981</v>
      </c>
      <c r="W140" s="122" t="s">
        <v>981</v>
      </c>
      <c r="X140" s="106"/>
      <c r="Y140" s="107"/>
      <c r="Z140" s="121" t="s">
        <v>981</v>
      </c>
      <c r="AA140" s="57" t="s">
        <v>981</v>
      </c>
      <c r="AB140" s="122" t="s">
        <v>981</v>
      </c>
      <c r="AC140" s="103"/>
      <c r="AD140" s="104"/>
      <c r="AE140" s="123" t="s">
        <v>981</v>
      </c>
      <c r="AF140" s="105" t="s">
        <v>981</v>
      </c>
      <c r="AG140" s="124" t="s">
        <v>981</v>
      </c>
      <c r="AH140" s="106"/>
      <c r="AI140" s="107"/>
      <c r="AJ140" s="109"/>
      <c r="AK140" s="109"/>
      <c r="AL140" s="109"/>
      <c r="AM140" s="109"/>
      <c r="AN140" s="109"/>
    </row>
    <row r="141" spans="1:40" ht="120" x14ac:dyDescent="0.25">
      <c r="A141" s="17" t="str">
        <f>'4 priedo 1'!B145</f>
        <v>2.1.2.1.1</v>
      </c>
      <c r="B141" s="17" t="str">
        <f>'4 priedo 1'!C145</f>
        <v>R059908-282900-0104</v>
      </c>
      <c r="C141" s="17" t="str">
        <f>'4 priedo 1'!D145</f>
        <v>Biržų kaimo gyvenamųjų vietovių atnaujinimas</v>
      </c>
      <c r="D141" s="17" t="str">
        <f>'4 priedo 1'!E145</f>
        <v>Biržų rajono savivaldybės administracija</v>
      </c>
      <c r="E141" s="110" t="s">
        <v>1137</v>
      </c>
      <c r="F141" s="141" t="s">
        <v>136</v>
      </c>
      <c r="G141" s="17" t="s">
        <v>1138</v>
      </c>
      <c r="H141" s="17">
        <v>10750</v>
      </c>
      <c r="I141" s="129">
        <v>10750</v>
      </c>
      <c r="J141" s="134">
        <v>0</v>
      </c>
      <c r="K141" s="127" t="s">
        <v>981</v>
      </c>
      <c r="L141" s="142" t="s">
        <v>981</v>
      </c>
      <c r="M141" s="17" t="s">
        <v>981</v>
      </c>
      <c r="N141" s="143"/>
      <c r="O141" s="144"/>
      <c r="P141" s="127" t="s">
        <v>981</v>
      </c>
      <c r="Q141" s="142" t="s">
        <v>981</v>
      </c>
      <c r="R141" s="17" t="s">
        <v>981</v>
      </c>
      <c r="S141" s="143"/>
      <c r="T141" s="144"/>
      <c r="U141" s="127" t="s">
        <v>981</v>
      </c>
      <c r="V141" s="17" t="s">
        <v>981</v>
      </c>
      <c r="W141" s="128" t="s">
        <v>981</v>
      </c>
      <c r="X141" s="129"/>
      <c r="Y141" s="144"/>
      <c r="Z141" s="127" t="s">
        <v>981</v>
      </c>
      <c r="AA141" s="17" t="s">
        <v>981</v>
      </c>
      <c r="AB141" s="128" t="s">
        <v>981</v>
      </c>
      <c r="AC141" s="129"/>
      <c r="AD141" s="144"/>
      <c r="AE141" s="131" t="s">
        <v>981</v>
      </c>
      <c r="AF141" s="38" t="s">
        <v>981</v>
      </c>
      <c r="AG141" s="145" t="s">
        <v>981</v>
      </c>
      <c r="AH141" s="143"/>
      <c r="AI141" s="144"/>
      <c r="AJ141" s="97"/>
      <c r="AK141" s="97"/>
      <c r="AL141" s="97"/>
      <c r="AM141" s="97"/>
      <c r="AN141" s="97"/>
    </row>
    <row r="142" spans="1:40" ht="120" x14ac:dyDescent="0.25">
      <c r="A142" s="17" t="str">
        <f>'4 priedo 1'!B146</f>
        <v>2.1.2.1.2</v>
      </c>
      <c r="B142" s="17" t="str">
        <f>'4 priedo 1'!C146</f>
        <v>R059908-290000-0105</v>
      </c>
      <c r="C142" s="17" t="str">
        <f>'4 priedo 1'!D146</f>
        <v>Vabalninko miesto gyvenamųjų vietovių atnaujinimas</v>
      </c>
      <c r="D142" s="17" t="str">
        <f>'4 priedo 1'!E146</f>
        <v>Biržų rajono savivaldybės administracija</v>
      </c>
      <c r="E142" s="110" t="s">
        <v>1139</v>
      </c>
      <c r="F142" s="141" t="s">
        <v>136</v>
      </c>
      <c r="G142" s="17" t="s">
        <v>1138</v>
      </c>
      <c r="H142" s="17">
        <v>111293.61</v>
      </c>
      <c r="I142" s="175">
        <v>111215.98</v>
      </c>
      <c r="J142" s="176">
        <v>111293.61</v>
      </c>
      <c r="K142" s="127" t="s">
        <v>981</v>
      </c>
      <c r="L142" s="142" t="s">
        <v>981</v>
      </c>
      <c r="M142" s="17" t="s">
        <v>981</v>
      </c>
      <c r="N142" s="147"/>
      <c r="O142" s="148"/>
      <c r="P142" s="127" t="s">
        <v>981</v>
      </c>
      <c r="Q142" s="142" t="s">
        <v>981</v>
      </c>
      <c r="R142" s="17" t="s">
        <v>981</v>
      </c>
      <c r="S142" s="147"/>
      <c r="T142" s="148"/>
      <c r="U142" s="127" t="s">
        <v>981</v>
      </c>
      <c r="V142" s="17" t="s">
        <v>981</v>
      </c>
      <c r="W142" s="128" t="s">
        <v>981</v>
      </c>
      <c r="X142" s="142"/>
      <c r="Y142" s="148"/>
      <c r="Z142" s="127" t="s">
        <v>981</v>
      </c>
      <c r="AA142" s="17" t="s">
        <v>981</v>
      </c>
      <c r="AB142" s="128" t="s">
        <v>981</v>
      </c>
      <c r="AC142" s="142"/>
      <c r="AD142" s="148"/>
      <c r="AE142" s="131" t="s">
        <v>981</v>
      </c>
      <c r="AF142" s="38" t="s">
        <v>981</v>
      </c>
      <c r="AG142" s="145" t="s">
        <v>981</v>
      </c>
      <c r="AH142" s="147"/>
      <c r="AI142" s="148"/>
      <c r="AJ142" s="97"/>
      <c r="AK142" s="97"/>
      <c r="AL142" s="97"/>
      <c r="AM142" s="97"/>
      <c r="AN142" s="97"/>
    </row>
    <row r="143" spans="1:40" ht="120" x14ac:dyDescent="0.25">
      <c r="A143" s="17" t="str">
        <f>'4 priedo 1'!B147</f>
        <v>2.1.2.1.3</v>
      </c>
      <c r="B143" s="17" t="str">
        <f>'4 priedo 1'!C147</f>
        <v>R059908-292830-0106</v>
      </c>
      <c r="C143" s="17" t="str">
        <f>'4 priedo 1'!D147</f>
        <v>Gyvenimo kokybės ir aplinkos gerinimas Ramygaloje, Panevėžio rajone</v>
      </c>
      <c r="D143" s="17" t="str">
        <f>'4 priedo 1'!E147</f>
        <v>Panevėžio rajono savivaldybės administracija</v>
      </c>
      <c r="E143" s="110" t="s">
        <v>1140</v>
      </c>
      <c r="F143" s="141" t="s">
        <v>1141</v>
      </c>
      <c r="G143" s="17" t="s">
        <v>1138</v>
      </c>
      <c r="H143" s="17">
        <v>67500</v>
      </c>
      <c r="I143" s="129">
        <v>67500</v>
      </c>
      <c r="J143" s="134">
        <v>67799.009999999995</v>
      </c>
      <c r="K143" s="127" t="s">
        <v>981</v>
      </c>
      <c r="L143" s="142" t="s">
        <v>981</v>
      </c>
      <c r="M143" s="17" t="s">
        <v>981</v>
      </c>
      <c r="N143" s="143"/>
      <c r="O143" s="144"/>
      <c r="P143" s="127" t="s">
        <v>981</v>
      </c>
      <c r="Q143" s="142" t="s">
        <v>981</v>
      </c>
      <c r="R143" s="17" t="s">
        <v>981</v>
      </c>
      <c r="S143" s="143"/>
      <c r="T143" s="144"/>
      <c r="U143" s="127" t="s">
        <v>981</v>
      </c>
      <c r="V143" s="17" t="s">
        <v>981</v>
      </c>
      <c r="W143" s="128" t="s">
        <v>981</v>
      </c>
      <c r="X143" s="129"/>
      <c r="Y143" s="144"/>
      <c r="Z143" s="127" t="s">
        <v>981</v>
      </c>
      <c r="AA143" s="17" t="s">
        <v>981</v>
      </c>
      <c r="AB143" s="128" t="s">
        <v>981</v>
      </c>
      <c r="AC143" s="129"/>
      <c r="AD143" s="144"/>
      <c r="AE143" s="131" t="s">
        <v>981</v>
      </c>
      <c r="AF143" s="38" t="s">
        <v>981</v>
      </c>
      <c r="AG143" s="145" t="s">
        <v>981</v>
      </c>
      <c r="AH143" s="143"/>
      <c r="AI143" s="144"/>
      <c r="AJ143" s="97"/>
      <c r="AK143" s="97"/>
      <c r="AL143" s="97"/>
      <c r="AM143" s="97"/>
      <c r="AN143" s="97"/>
    </row>
    <row r="144" spans="1:40" ht="120" x14ac:dyDescent="0.25">
      <c r="A144" s="17" t="str">
        <f>'4 priedo 1'!B148</f>
        <v>2.1.2.1.4</v>
      </c>
      <c r="B144" s="17" t="str">
        <f>'4 priedo 1'!C148</f>
        <v>R059908-292832-0107</v>
      </c>
      <c r="C144" s="17" t="str">
        <f>'4 priedo 1'!D148</f>
        <v>Gyvenimo kokybės ir aplinkos gerinimas Piniavoje, Panevėžio rajone</v>
      </c>
      <c r="D144" s="17" t="str">
        <f>'4 priedo 1'!E148</f>
        <v>Panevėžio rajono savivaldybės administracija</v>
      </c>
      <c r="E144" s="110" t="s">
        <v>1142</v>
      </c>
      <c r="F144" s="141" t="s">
        <v>1141</v>
      </c>
      <c r="G144" s="17" t="s">
        <v>1138</v>
      </c>
      <c r="H144" s="17">
        <v>72780</v>
      </c>
      <c r="I144" s="129">
        <v>72780</v>
      </c>
      <c r="J144" s="134">
        <v>0</v>
      </c>
      <c r="K144" s="127" t="s">
        <v>981</v>
      </c>
      <c r="L144" s="142" t="s">
        <v>981</v>
      </c>
      <c r="M144" s="17" t="s">
        <v>981</v>
      </c>
      <c r="N144" s="143"/>
      <c r="O144" s="144"/>
      <c r="P144" s="127" t="s">
        <v>981</v>
      </c>
      <c r="Q144" s="142" t="s">
        <v>981</v>
      </c>
      <c r="R144" s="17" t="s">
        <v>981</v>
      </c>
      <c r="S144" s="143"/>
      <c r="T144" s="144"/>
      <c r="U144" s="127" t="s">
        <v>981</v>
      </c>
      <c r="V144" s="17" t="s">
        <v>981</v>
      </c>
      <c r="W144" s="128" t="s">
        <v>981</v>
      </c>
      <c r="X144" s="129"/>
      <c r="Y144" s="144"/>
      <c r="Z144" s="127" t="s">
        <v>981</v>
      </c>
      <c r="AA144" s="17" t="s">
        <v>981</v>
      </c>
      <c r="AB144" s="128" t="s">
        <v>981</v>
      </c>
      <c r="AC144" s="129"/>
      <c r="AD144" s="144"/>
      <c r="AE144" s="131" t="s">
        <v>981</v>
      </c>
      <c r="AF144" s="38" t="s">
        <v>981</v>
      </c>
      <c r="AG144" s="145" t="s">
        <v>981</v>
      </c>
      <c r="AH144" s="143"/>
      <c r="AI144" s="144"/>
      <c r="AJ144" s="97"/>
      <c r="AK144" s="97"/>
      <c r="AL144" s="97"/>
      <c r="AM144" s="97"/>
      <c r="AN144" s="97"/>
    </row>
    <row r="145" spans="1:40" ht="120" x14ac:dyDescent="0.25">
      <c r="A145" s="17" t="str">
        <f>'4 priedo 1'!B149</f>
        <v>2.1.2.1.5</v>
      </c>
      <c r="B145" s="17" t="str">
        <f>'4 priedo 1'!C149</f>
        <v>R059908-322829-0108</v>
      </c>
      <c r="C145" s="17" t="str">
        <f>'4 priedo 1'!D149</f>
        <v>Gyvenimo kokybės ir aplinkos gerinimas Krekenavoje, Panevėžio rajone</v>
      </c>
      <c r="D145" s="17" t="str">
        <f>'4 priedo 1'!E149</f>
        <v>Panevėžio rajono savivaldybės administracija</v>
      </c>
      <c r="E145" s="110" t="s">
        <v>1143</v>
      </c>
      <c r="F145" s="141" t="s">
        <v>1141</v>
      </c>
      <c r="G145" s="17" t="s">
        <v>1138</v>
      </c>
      <c r="H145" s="17">
        <v>17835</v>
      </c>
      <c r="I145" s="129">
        <v>17835</v>
      </c>
      <c r="J145" s="134">
        <v>17924</v>
      </c>
      <c r="K145" s="127" t="s">
        <v>981</v>
      </c>
      <c r="L145" s="142" t="s">
        <v>981</v>
      </c>
      <c r="M145" s="17" t="s">
        <v>981</v>
      </c>
      <c r="N145" s="143"/>
      <c r="O145" s="144"/>
      <c r="P145" s="127" t="s">
        <v>981</v>
      </c>
      <c r="Q145" s="142" t="s">
        <v>981</v>
      </c>
      <c r="R145" s="17" t="s">
        <v>981</v>
      </c>
      <c r="S145" s="143"/>
      <c r="T145" s="144"/>
      <c r="U145" s="127" t="s">
        <v>981</v>
      </c>
      <c r="V145" s="17" t="s">
        <v>981</v>
      </c>
      <c r="W145" s="128" t="s">
        <v>981</v>
      </c>
      <c r="X145" s="129"/>
      <c r="Y145" s="144"/>
      <c r="Z145" s="127" t="s">
        <v>981</v>
      </c>
      <c r="AA145" s="17" t="s">
        <v>981</v>
      </c>
      <c r="AB145" s="128" t="s">
        <v>981</v>
      </c>
      <c r="AC145" s="129"/>
      <c r="AD145" s="144"/>
      <c r="AE145" s="131" t="s">
        <v>981</v>
      </c>
      <c r="AF145" s="38" t="s">
        <v>981</v>
      </c>
      <c r="AG145" s="145" t="s">
        <v>981</v>
      </c>
      <c r="AH145" s="143"/>
      <c r="AI145" s="144"/>
      <c r="AJ145" s="97"/>
      <c r="AK145" s="97"/>
      <c r="AL145" s="97"/>
      <c r="AM145" s="97"/>
      <c r="AN145" s="97"/>
    </row>
    <row r="146" spans="1:40" ht="120" x14ac:dyDescent="0.25">
      <c r="A146" s="17" t="str">
        <f>'4 priedo 1'!B150</f>
        <v>2.1.2.1.6</v>
      </c>
      <c r="B146" s="17" t="str">
        <f>'4 priedo 1'!C150</f>
        <v>R059908-292800-0109</v>
      </c>
      <c r="C146" s="17" t="str">
        <f>'4 priedo 1'!D150</f>
        <v>Gyvenimo kokybės ir aplinkos gerinimas Velžyje, Panevėžio rajone</v>
      </c>
      <c r="D146" s="17" t="str">
        <f>'4 priedo 1'!E150</f>
        <v>Panevėžio rajono savivaldybės administracija</v>
      </c>
      <c r="E146" s="110" t="s">
        <v>1144</v>
      </c>
      <c r="F146" s="141" t="s">
        <v>1141</v>
      </c>
      <c r="G146" s="17" t="s">
        <v>1145</v>
      </c>
      <c r="H146" s="17">
        <v>60794</v>
      </c>
      <c r="I146" s="129">
        <v>60794</v>
      </c>
      <c r="J146" s="134">
        <v>71786</v>
      </c>
      <c r="K146" s="127" t="s">
        <v>981</v>
      </c>
      <c r="L146" s="142" t="s">
        <v>981</v>
      </c>
      <c r="M146" s="17" t="s">
        <v>981</v>
      </c>
      <c r="N146" s="143"/>
      <c r="O146" s="144"/>
      <c r="P146" s="127" t="s">
        <v>981</v>
      </c>
      <c r="Q146" s="142" t="s">
        <v>981</v>
      </c>
      <c r="R146" s="17" t="s">
        <v>981</v>
      </c>
      <c r="S146" s="143"/>
      <c r="T146" s="144"/>
      <c r="U146" s="127" t="s">
        <v>981</v>
      </c>
      <c r="V146" s="17" t="s">
        <v>981</v>
      </c>
      <c r="W146" s="128" t="s">
        <v>981</v>
      </c>
      <c r="X146" s="129"/>
      <c r="Y146" s="144"/>
      <c r="Z146" s="127" t="s">
        <v>981</v>
      </c>
      <c r="AA146" s="17" t="s">
        <v>981</v>
      </c>
      <c r="AB146" s="128" t="s">
        <v>981</v>
      </c>
      <c r="AC146" s="129"/>
      <c r="AD146" s="144"/>
      <c r="AE146" s="131" t="s">
        <v>981</v>
      </c>
      <c r="AF146" s="38" t="s">
        <v>981</v>
      </c>
      <c r="AG146" s="145" t="s">
        <v>981</v>
      </c>
      <c r="AH146" s="143"/>
      <c r="AI146" s="144"/>
      <c r="AJ146" s="97"/>
      <c r="AK146" s="97"/>
      <c r="AL146" s="97"/>
      <c r="AM146" s="97"/>
      <c r="AN146" s="97"/>
    </row>
    <row r="147" spans="1:40" ht="120" x14ac:dyDescent="0.25">
      <c r="A147" s="17" t="str">
        <f>'4 priedo 1'!B151</f>
        <v>2.1.2.1.7</v>
      </c>
      <c r="B147" s="17" t="str">
        <f>'4 priedo 1'!C151</f>
        <v>R059908-293233-0110</v>
      </c>
      <c r="C147" s="17" t="str">
        <f>'4 priedo 1'!D151</f>
        <v>Joniškėlio miesto viešosios infrastruktūros plėtra</v>
      </c>
      <c r="D147" s="17" t="str">
        <f>'4 priedo 1'!E151</f>
        <v>Pasvalio rajono savivaldybės administracija</v>
      </c>
      <c r="E147" s="110" t="s">
        <v>1146</v>
      </c>
      <c r="F147" s="141" t="s">
        <v>136</v>
      </c>
      <c r="G147" s="17" t="s">
        <v>1145</v>
      </c>
      <c r="H147" s="17">
        <v>41319</v>
      </c>
      <c r="I147" s="129">
        <v>41319</v>
      </c>
      <c r="J147" s="134">
        <v>0</v>
      </c>
      <c r="K147" s="127" t="s">
        <v>981</v>
      </c>
      <c r="L147" s="142" t="s">
        <v>981</v>
      </c>
      <c r="M147" s="17" t="s">
        <v>981</v>
      </c>
      <c r="N147" s="143"/>
      <c r="O147" s="144"/>
      <c r="P147" s="127" t="s">
        <v>981</v>
      </c>
      <c r="Q147" s="142" t="s">
        <v>981</v>
      </c>
      <c r="R147" s="17" t="s">
        <v>981</v>
      </c>
      <c r="S147" s="143"/>
      <c r="T147" s="144"/>
      <c r="U147" s="127" t="s">
        <v>981</v>
      </c>
      <c r="V147" s="17" t="s">
        <v>981</v>
      </c>
      <c r="W147" s="128" t="s">
        <v>981</v>
      </c>
      <c r="X147" s="129"/>
      <c r="Y147" s="144"/>
      <c r="Z147" s="127" t="s">
        <v>981</v>
      </c>
      <c r="AA147" s="17" t="s">
        <v>981</v>
      </c>
      <c r="AB147" s="128" t="s">
        <v>981</v>
      </c>
      <c r="AC147" s="129"/>
      <c r="AD147" s="144"/>
      <c r="AE147" s="131" t="s">
        <v>981</v>
      </c>
      <c r="AF147" s="38" t="s">
        <v>981</v>
      </c>
      <c r="AG147" s="145" t="s">
        <v>981</v>
      </c>
      <c r="AH147" s="143"/>
      <c r="AI147" s="144"/>
      <c r="AJ147" s="97"/>
      <c r="AK147" s="97"/>
      <c r="AL147" s="97"/>
      <c r="AM147" s="97"/>
      <c r="AN147" s="97"/>
    </row>
    <row r="148" spans="1:40" ht="120" x14ac:dyDescent="0.25">
      <c r="A148" s="17" t="str">
        <f>'4 priedo 1'!B152</f>
        <v>2.1.2.1.8</v>
      </c>
      <c r="B148" s="17" t="str">
        <f>'4 priedo 1'!C152</f>
        <v>R059908-291241-0111</v>
      </c>
      <c r="C148" s="17" t="str">
        <f>'4 priedo 1'!D152</f>
        <v>Juodupės miestelio gyvenamosios vietovės atnaujinimas</v>
      </c>
      <c r="D148" s="17" t="str">
        <f>'4 priedo 1'!E152</f>
        <v>Rokiškio rajono savivaldybės administracija</v>
      </c>
      <c r="E148" s="110" t="s">
        <v>1147</v>
      </c>
      <c r="F148" s="141" t="s">
        <v>136</v>
      </c>
      <c r="G148" s="17" t="s">
        <v>1138</v>
      </c>
      <c r="H148" s="17">
        <v>34684</v>
      </c>
      <c r="I148" s="129">
        <v>34684</v>
      </c>
      <c r="J148" s="134">
        <v>34682.83</v>
      </c>
      <c r="K148" s="127" t="s">
        <v>137</v>
      </c>
      <c r="L148" s="142" t="s">
        <v>1148</v>
      </c>
      <c r="M148" s="17">
        <v>331</v>
      </c>
      <c r="N148" s="129">
        <v>331</v>
      </c>
      <c r="O148" s="134">
        <v>335.75</v>
      </c>
      <c r="P148" s="127" t="s">
        <v>981</v>
      </c>
      <c r="Q148" s="142" t="s">
        <v>981</v>
      </c>
      <c r="R148" s="17" t="s">
        <v>981</v>
      </c>
      <c r="S148" s="143"/>
      <c r="T148" s="144"/>
      <c r="U148" s="127" t="s">
        <v>981</v>
      </c>
      <c r="V148" s="17" t="s">
        <v>981</v>
      </c>
      <c r="W148" s="128" t="s">
        <v>981</v>
      </c>
      <c r="X148" s="129"/>
      <c r="Y148" s="144"/>
      <c r="Z148" s="127" t="s">
        <v>981</v>
      </c>
      <c r="AA148" s="17" t="s">
        <v>981</v>
      </c>
      <c r="AB148" s="128" t="s">
        <v>981</v>
      </c>
      <c r="AC148" s="129"/>
      <c r="AD148" s="144"/>
      <c r="AE148" s="131" t="s">
        <v>981</v>
      </c>
      <c r="AF148" s="38" t="s">
        <v>981</v>
      </c>
      <c r="AG148" s="145" t="s">
        <v>981</v>
      </c>
      <c r="AH148" s="143"/>
      <c r="AI148" s="144"/>
      <c r="AJ148" s="97"/>
      <c r="AK148" s="97"/>
      <c r="AL148" s="97"/>
      <c r="AM148" s="97"/>
      <c r="AN148" s="97"/>
    </row>
    <row r="149" spans="1:40" ht="120" x14ac:dyDescent="0.25">
      <c r="A149" s="17" t="str">
        <f>'4 priedo 1'!B153</f>
        <v>2.1.2.1.9</v>
      </c>
      <c r="B149" s="17" t="str">
        <f>'4 priedo 1'!C153</f>
        <v>R059908-340000-0112</v>
      </c>
      <c r="C149" s="17" t="str">
        <f>'4 priedo 1'!D153</f>
        <v>Obelių miesto gyvenamosios vietovės atnaujinimas</v>
      </c>
      <c r="D149" s="17" t="str">
        <f>'4 priedo 1'!E153</f>
        <v>Rokiškio rajono savivaldybės administracija</v>
      </c>
      <c r="E149" s="110" t="s">
        <v>1149</v>
      </c>
      <c r="F149" s="141" t="s">
        <v>1150</v>
      </c>
      <c r="G149" s="17" t="s">
        <v>1138</v>
      </c>
      <c r="H149" s="17">
        <v>3477.33</v>
      </c>
      <c r="I149" s="129">
        <v>3477.33</v>
      </c>
      <c r="J149" s="134">
        <v>0</v>
      </c>
      <c r="K149" s="127" t="s">
        <v>137</v>
      </c>
      <c r="L149" s="142" t="s">
        <v>1151</v>
      </c>
      <c r="M149" s="17">
        <v>571.29999999999995</v>
      </c>
      <c r="N149" s="129">
        <v>571.29999999999995</v>
      </c>
      <c r="O149" s="134">
        <v>0</v>
      </c>
      <c r="P149" s="127" t="s">
        <v>981</v>
      </c>
      <c r="Q149" s="142" t="s">
        <v>981</v>
      </c>
      <c r="R149" s="17" t="s">
        <v>981</v>
      </c>
      <c r="S149" s="143"/>
      <c r="T149" s="144"/>
      <c r="U149" s="127" t="s">
        <v>981</v>
      </c>
      <c r="V149" s="17" t="s">
        <v>981</v>
      </c>
      <c r="W149" s="128" t="s">
        <v>981</v>
      </c>
      <c r="X149" s="129"/>
      <c r="Y149" s="144"/>
      <c r="Z149" s="127" t="s">
        <v>981</v>
      </c>
      <c r="AA149" s="17" t="s">
        <v>981</v>
      </c>
      <c r="AB149" s="128" t="s">
        <v>981</v>
      </c>
      <c r="AC149" s="129"/>
      <c r="AD149" s="144"/>
      <c r="AE149" s="131" t="s">
        <v>981</v>
      </c>
      <c r="AF149" s="38" t="s">
        <v>981</v>
      </c>
      <c r="AG149" s="145" t="s">
        <v>981</v>
      </c>
      <c r="AH149" s="143"/>
      <c r="AI149" s="144"/>
      <c r="AJ149" s="97"/>
      <c r="AK149" s="97"/>
      <c r="AL149" s="97"/>
      <c r="AM149" s="97"/>
      <c r="AN149" s="97"/>
    </row>
    <row r="150" spans="1:40" ht="60" x14ac:dyDescent="0.25">
      <c r="A150" s="12" t="str">
        <f>'4 priedo 1'!B154</f>
        <v>2.1.2.2.</v>
      </c>
      <c r="B150" s="12"/>
      <c r="C150" s="481" t="str">
        <f>'4 priedo 1'!D154</f>
        <v>Priemonė: Paviršinių nuotekų sistemų tvarkymas</v>
      </c>
      <c r="D150" s="482"/>
      <c r="E150" s="57"/>
      <c r="F150" s="102" t="s">
        <v>981</v>
      </c>
      <c r="G150" s="57" t="s">
        <v>981</v>
      </c>
      <c r="H150" s="57" t="s">
        <v>981</v>
      </c>
      <c r="I150" s="103"/>
      <c r="J150" s="104"/>
      <c r="K150" s="121" t="s">
        <v>981</v>
      </c>
      <c r="L150" s="103" t="s">
        <v>981</v>
      </c>
      <c r="M150" s="57" t="s">
        <v>981</v>
      </c>
      <c r="N150" s="103"/>
      <c r="O150" s="104"/>
      <c r="P150" s="121" t="s">
        <v>981</v>
      </c>
      <c r="Q150" s="103" t="s">
        <v>981</v>
      </c>
      <c r="R150" s="57" t="s">
        <v>981</v>
      </c>
      <c r="S150" s="106"/>
      <c r="T150" s="107"/>
      <c r="U150" s="121" t="s">
        <v>981</v>
      </c>
      <c r="V150" s="57" t="s">
        <v>981</v>
      </c>
      <c r="W150" s="122" t="s">
        <v>981</v>
      </c>
      <c r="X150" s="106"/>
      <c r="Y150" s="107"/>
      <c r="Z150" s="121" t="s">
        <v>981</v>
      </c>
      <c r="AA150" s="57" t="s">
        <v>981</v>
      </c>
      <c r="AB150" s="122" t="s">
        <v>981</v>
      </c>
      <c r="AC150" s="103"/>
      <c r="AD150" s="104"/>
      <c r="AE150" s="123" t="s">
        <v>981</v>
      </c>
      <c r="AF150" s="105" t="s">
        <v>981</v>
      </c>
      <c r="AG150" s="124" t="s">
        <v>981</v>
      </c>
      <c r="AH150" s="106"/>
      <c r="AI150" s="107"/>
      <c r="AJ150" s="109"/>
      <c r="AK150" s="109"/>
      <c r="AL150" s="109"/>
      <c r="AM150" s="109"/>
      <c r="AN150" s="109"/>
    </row>
    <row r="151" spans="1:40" ht="192" x14ac:dyDescent="0.25">
      <c r="A151" s="17" t="str">
        <f>'4 priedo 1'!B155</f>
        <v>2.1.2.2.1</v>
      </c>
      <c r="B151" s="17" t="str">
        <f>'4 priedo 1'!C155</f>
        <v>R050007-085000-0113</v>
      </c>
      <c r="C151" s="17" t="str">
        <f>'4 priedo 1'!D155</f>
        <v>Lietaus vandens surinkimo, valymo ir nuotekų bei drenažo sistemų projektavimas, diegimas ir renovavimas</v>
      </c>
      <c r="D151" s="17" t="str">
        <f>'4 priedo 1'!E155</f>
        <v>UAB "Panevėžio gatves"</v>
      </c>
      <c r="E151" s="110" t="s">
        <v>1152</v>
      </c>
      <c r="F151" s="141" t="s">
        <v>154</v>
      </c>
      <c r="G151" s="17" t="s">
        <v>1153</v>
      </c>
      <c r="H151" s="17">
        <v>241</v>
      </c>
      <c r="I151" s="129">
        <v>488.68</v>
      </c>
      <c r="J151" s="134">
        <v>0</v>
      </c>
      <c r="K151" s="127" t="s">
        <v>155</v>
      </c>
      <c r="L151" s="142" t="s">
        <v>1154</v>
      </c>
      <c r="M151" s="17">
        <v>20</v>
      </c>
      <c r="N151" s="129">
        <v>20</v>
      </c>
      <c r="O151" s="134">
        <v>19.73</v>
      </c>
      <c r="P151" s="127" t="s">
        <v>981</v>
      </c>
      <c r="Q151" s="142" t="s">
        <v>981</v>
      </c>
      <c r="R151" s="17" t="s">
        <v>981</v>
      </c>
      <c r="S151" s="143"/>
      <c r="T151" s="144"/>
      <c r="U151" s="127" t="s">
        <v>981</v>
      </c>
      <c r="V151" s="17" t="s">
        <v>981</v>
      </c>
      <c r="W151" s="128" t="s">
        <v>981</v>
      </c>
      <c r="X151" s="129"/>
      <c r="Y151" s="144"/>
      <c r="Z151" s="127" t="s">
        <v>981</v>
      </c>
      <c r="AA151" s="17" t="s">
        <v>981</v>
      </c>
      <c r="AB151" s="128" t="s">
        <v>981</v>
      </c>
      <c r="AC151" s="129"/>
      <c r="AD151" s="144"/>
      <c r="AE151" s="131" t="s">
        <v>981</v>
      </c>
      <c r="AF151" s="38" t="s">
        <v>981</v>
      </c>
      <c r="AG151" s="145" t="s">
        <v>981</v>
      </c>
      <c r="AH151" s="143"/>
      <c r="AI151" s="144"/>
      <c r="AJ151" s="97"/>
      <c r="AK151" s="97"/>
      <c r="AL151" s="97"/>
      <c r="AM151" s="97"/>
      <c r="AN151" s="97"/>
    </row>
    <row r="152" spans="1:40" ht="132" x14ac:dyDescent="0.25">
      <c r="A152" s="12" t="str">
        <f>'4 priedo 1'!B156</f>
        <v>2.1.2.3.</v>
      </c>
      <c r="B152" s="12"/>
      <c r="C152" s="481" t="str">
        <f>'4 priedo 1'!D156</f>
        <v>Priemonė: Komunalinių atliekų surinkimo ir pirminio rūšiavimo infrastruktūros plėtra</v>
      </c>
      <c r="D152" s="482"/>
      <c r="E152" s="57"/>
      <c r="F152" s="102" t="s">
        <v>981</v>
      </c>
      <c r="G152" s="57" t="s">
        <v>981</v>
      </c>
      <c r="H152" s="57" t="s">
        <v>981</v>
      </c>
      <c r="I152" s="103"/>
      <c r="J152" s="104"/>
      <c r="K152" s="121" t="s">
        <v>981</v>
      </c>
      <c r="L152" s="103" t="s">
        <v>981</v>
      </c>
      <c r="M152" s="57" t="s">
        <v>981</v>
      </c>
      <c r="N152" s="103"/>
      <c r="O152" s="104"/>
      <c r="P152" s="121" t="s">
        <v>981</v>
      </c>
      <c r="Q152" s="103" t="s">
        <v>981</v>
      </c>
      <c r="R152" s="57" t="s">
        <v>981</v>
      </c>
      <c r="S152" s="106"/>
      <c r="T152" s="107"/>
      <c r="U152" s="121" t="s">
        <v>981</v>
      </c>
      <c r="V152" s="57" t="s">
        <v>981</v>
      </c>
      <c r="W152" s="122" t="s">
        <v>981</v>
      </c>
      <c r="X152" s="106"/>
      <c r="Y152" s="107"/>
      <c r="Z152" s="121" t="s">
        <v>981</v>
      </c>
      <c r="AA152" s="57" t="s">
        <v>981</v>
      </c>
      <c r="AB152" s="122" t="s">
        <v>981</v>
      </c>
      <c r="AC152" s="103"/>
      <c r="AD152" s="104"/>
      <c r="AE152" s="123" t="s">
        <v>981</v>
      </c>
      <c r="AF152" s="105" t="s">
        <v>981</v>
      </c>
      <c r="AG152" s="124" t="s">
        <v>981</v>
      </c>
      <c r="AH152" s="106"/>
      <c r="AI152" s="107"/>
      <c r="AJ152" s="109"/>
      <c r="AK152" s="109"/>
      <c r="AL152" s="109"/>
      <c r="AM152" s="109"/>
      <c r="AN152" s="109"/>
    </row>
    <row r="153" spans="1:40" ht="108" x14ac:dyDescent="0.25">
      <c r="A153" s="17" t="str">
        <f>'4 priedo 1'!B157</f>
        <v>2.1.2.3.1</v>
      </c>
      <c r="B153" s="17" t="str">
        <f>'4 priedo 1'!C157</f>
        <v>R050008-055000-0114</v>
      </c>
      <c r="C153" s="17" t="str">
        <f>'4 priedo 1'!D157</f>
        <v>Konteinerinės atliekų surinkimo sistemos tobulinimas ir vystymas Kupiškio rajone</v>
      </c>
      <c r="D153" s="17" t="str">
        <f>'4 priedo 1'!E157</f>
        <v>Kupiškio rajono savivaldybės administracija</v>
      </c>
      <c r="E153" s="110" t="s">
        <v>1155</v>
      </c>
      <c r="F153" s="141" t="s">
        <v>157</v>
      </c>
      <c r="G153" s="17" t="s">
        <v>1156</v>
      </c>
      <c r="H153" s="17">
        <v>1194.5899999999999</v>
      </c>
      <c r="I153" s="129">
        <v>1013.69</v>
      </c>
      <c r="J153" s="134">
        <v>1194.5899999999999</v>
      </c>
      <c r="K153" s="127" t="s">
        <v>981</v>
      </c>
      <c r="L153" s="142" t="s">
        <v>981</v>
      </c>
      <c r="M153" s="17" t="s">
        <v>981</v>
      </c>
      <c r="N153" s="143"/>
      <c r="O153" s="144"/>
      <c r="P153" s="127" t="s">
        <v>981</v>
      </c>
      <c r="Q153" s="142" t="s">
        <v>981</v>
      </c>
      <c r="R153" s="17" t="s">
        <v>981</v>
      </c>
      <c r="S153" s="143"/>
      <c r="T153" s="144"/>
      <c r="U153" s="127" t="s">
        <v>981</v>
      </c>
      <c r="V153" s="17" t="s">
        <v>981</v>
      </c>
      <c r="W153" s="128" t="s">
        <v>981</v>
      </c>
      <c r="X153" s="129"/>
      <c r="Y153" s="144"/>
      <c r="Z153" s="127" t="s">
        <v>981</v>
      </c>
      <c r="AA153" s="17" t="s">
        <v>981</v>
      </c>
      <c r="AB153" s="128" t="s">
        <v>981</v>
      </c>
      <c r="AC153" s="129"/>
      <c r="AD153" s="144"/>
      <c r="AE153" s="131" t="s">
        <v>981</v>
      </c>
      <c r="AF153" s="38" t="s">
        <v>981</v>
      </c>
      <c r="AG153" s="145" t="s">
        <v>981</v>
      </c>
      <c r="AH153" s="143"/>
      <c r="AI153" s="144"/>
      <c r="AJ153" s="97"/>
      <c r="AK153" s="97"/>
      <c r="AL153" s="97"/>
      <c r="AM153" s="97"/>
      <c r="AN153" s="97"/>
    </row>
    <row r="154" spans="1:40" ht="84" x14ac:dyDescent="0.25">
      <c r="A154" s="17" t="str">
        <f>'4 priedo 1'!B158</f>
        <v>2.1.2.3.2</v>
      </c>
      <c r="B154" s="17" t="str">
        <f>'4 priedo 1'!C158</f>
        <v>R050008-055000-0115</v>
      </c>
      <c r="C154" s="17" t="str">
        <f>'4 priedo 1'!D158</f>
        <v>Komunalinių atliekų rūšiuojamojo surinkimo infrastruktūra</v>
      </c>
      <c r="D154" s="17" t="str">
        <f>'4 priedo 1'!E158</f>
        <v>Panevėžio miesto savivaldybės administracija</v>
      </c>
      <c r="E154" s="110" t="s">
        <v>1157</v>
      </c>
      <c r="F154" s="141" t="s">
        <v>157</v>
      </c>
      <c r="G154" s="17" t="s">
        <v>1158</v>
      </c>
      <c r="H154" s="17">
        <v>5866</v>
      </c>
      <c r="I154" s="129">
        <v>5867</v>
      </c>
      <c r="J154" s="134">
        <v>0</v>
      </c>
      <c r="K154" s="127" t="s">
        <v>981</v>
      </c>
      <c r="L154" s="142" t="s">
        <v>981</v>
      </c>
      <c r="M154" s="17" t="s">
        <v>981</v>
      </c>
      <c r="N154" s="143"/>
      <c r="O154" s="144"/>
      <c r="P154" s="127" t="s">
        <v>981</v>
      </c>
      <c r="Q154" s="142" t="s">
        <v>981</v>
      </c>
      <c r="R154" s="17" t="s">
        <v>981</v>
      </c>
      <c r="S154" s="143"/>
      <c r="T154" s="144"/>
      <c r="U154" s="127" t="s">
        <v>981</v>
      </c>
      <c r="V154" s="17" t="s">
        <v>981</v>
      </c>
      <c r="W154" s="128" t="s">
        <v>981</v>
      </c>
      <c r="X154" s="129"/>
      <c r="Y154" s="144"/>
      <c r="Z154" s="127" t="s">
        <v>981</v>
      </c>
      <c r="AA154" s="17" t="s">
        <v>981</v>
      </c>
      <c r="AB154" s="128" t="s">
        <v>981</v>
      </c>
      <c r="AC154" s="129"/>
      <c r="AD154" s="144"/>
      <c r="AE154" s="131" t="s">
        <v>981</v>
      </c>
      <c r="AF154" s="38" t="s">
        <v>981</v>
      </c>
      <c r="AG154" s="145" t="s">
        <v>981</v>
      </c>
      <c r="AH154" s="143"/>
      <c r="AI154" s="144"/>
      <c r="AJ154" s="97"/>
      <c r="AK154" s="97"/>
      <c r="AL154" s="97"/>
      <c r="AM154" s="97"/>
      <c r="AN154" s="97"/>
    </row>
    <row r="155" spans="1:40" ht="84" x14ac:dyDescent="0.25">
      <c r="A155" s="17" t="str">
        <f>'4 priedo 1'!B159</f>
        <v>2.1.2.3.3</v>
      </c>
      <c r="B155" s="17" t="str">
        <f>'4 priedo 1'!C159</f>
        <v>R050008-050000-0116</v>
      </c>
      <c r="C155" s="17" t="str">
        <f>'4 priedo 1'!D159</f>
        <v>Panevėžio regiono komunalinių atliekų tvarkymo infrastruktūros plėtra</v>
      </c>
      <c r="D155" s="17" t="str">
        <f>'4 priedo 1'!E159</f>
        <v>Panevėžio regiono atliekų tvarkymo centras</v>
      </c>
      <c r="E155" s="110" t="s">
        <v>1159</v>
      </c>
      <c r="F155" s="141" t="s">
        <v>157</v>
      </c>
      <c r="G155" s="17" t="s">
        <v>1158</v>
      </c>
      <c r="H155" s="17">
        <v>5792.44</v>
      </c>
      <c r="I155" s="129">
        <v>5792.46</v>
      </c>
      <c r="J155" s="134">
        <v>0</v>
      </c>
      <c r="K155" s="127" t="s">
        <v>981</v>
      </c>
      <c r="L155" s="142" t="s">
        <v>981</v>
      </c>
      <c r="M155" s="17" t="s">
        <v>981</v>
      </c>
      <c r="N155" s="143"/>
      <c r="O155" s="144"/>
      <c r="P155" s="127" t="s">
        <v>981</v>
      </c>
      <c r="Q155" s="142" t="s">
        <v>981</v>
      </c>
      <c r="R155" s="17" t="s">
        <v>981</v>
      </c>
      <c r="S155" s="143"/>
      <c r="T155" s="144"/>
      <c r="U155" s="127" t="s">
        <v>981</v>
      </c>
      <c r="V155" s="17" t="s">
        <v>981</v>
      </c>
      <c r="W155" s="128" t="s">
        <v>981</v>
      </c>
      <c r="X155" s="129"/>
      <c r="Y155" s="144"/>
      <c r="Z155" s="127" t="s">
        <v>981</v>
      </c>
      <c r="AA155" s="17" t="s">
        <v>981</v>
      </c>
      <c r="AB155" s="128" t="s">
        <v>981</v>
      </c>
      <c r="AC155" s="129"/>
      <c r="AD155" s="144"/>
      <c r="AE155" s="131" t="s">
        <v>981</v>
      </c>
      <c r="AF155" s="38" t="s">
        <v>981</v>
      </c>
      <c r="AG155" s="145" t="s">
        <v>981</v>
      </c>
      <c r="AH155" s="143"/>
      <c r="AI155" s="144"/>
      <c r="AJ155" s="97"/>
      <c r="AK155" s="97"/>
      <c r="AL155" s="97"/>
      <c r="AM155" s="97"/>
      <c r="AN155" s="97"/>
    </row>
    <row r="156" spans="1:40" s="1" customFormat="1" ht="96" x14ac:dyDescent="0.25">
      <c r="A156" s="17" t="str">
        <f>'4 priedo 1'!B160</f>
        <v>2.1.2.3.4</v>
      </c>
      <c r="B156" s="17" t="str">
        <f>'4 priedo 1'!C160</f>
        <v>R050008-055000-1116</v>
      </c>
      <c r="C156" s="17" t="str">
        <f>'4 priedo 1'!D160</f>
        <v>Maisto / virtuvės atliekų apdorojimo pajėgumų sukūrimas Panevėžio regione</v>
      </c>
      <c r="D156" s="17" t="str">
        <f>'4 priedo 1'!E160</f>
        <v>Panevėžio regiono atliekų tvarkymo centras</v>
      </c>
      <c r="E156" s="17"/>
      <c r="F156" s="127" t="str">
        <f>'3 priedo 2'!E160</f>
        <v>P.S.330</v>
      </c>
      <c r="G156" s="17" t="str">
        <f>'3 priedo 2'!F160</f>
        <v xml:space="preserve">Sukurti /pagerinti maisto / virtuvės atliekų apdorojimo pajėgumai </v>
      </c>
      <c r="H156" s="128">
        <f>'3 priedo 2'!G160</f>
        <v>3771</v>
      </c>
      <c r="I156" s="129"/>
      <c r="J156" s="134">
        <v>0</v>
      </c>
      <c r="K156" s="127"/>
      <c r="L156" s="142"/>
      <c r="M156" s="17"/>
      <c r="N156" s="143"/>
      <c r="O156" s="144"/>
      <c r="P156" s="127"/>
      <c r="Q156" s="142"/>
      <c r="R156" s="17"/>
      <c r="S156" s="143"/>
      <c r="T156" s="144"/>
      <c r="U156" s="127"/>
      <c r="V156" s="17"/>
      <c r="W156" s="128"/>
      <c r="X156" s="129"/>
      <c r="Y156" s="144"/>
      <c r="Z156" s="127"/>
      <c r="AA156" s="17"/>
      <c r="AB156" s="128"/>
      <c r="AC156" s="129"/>
      <c r="AD156" s="144"/>
      <c r="AE156" s="131"/>
      <c r="AF156" s="38"/>
      <c r="AG156" s="145"/>
      <c r="AH156" s="143"/>
      <c r="AI156" s="144"/>
      <c r="AJ156" s="97"/>
      <c r="AK156" s="97"/>
      <c r="AL156" s="97"/>
      <c r="AM156" s="97"/>
      <c r="AN156" s="97"/>
    </row>
    <row r="157" spans="1:40" ht="108" x14ac:dyDescent="0.25">
      <c r="A157" s="12" t="str">
        <f>'4 priedo 1'!B161</f>
        <v>2.1.2.4.</v>
      </c>
      <c r="B157" s="12"/>
      <c r="C157" s="481" t="str">
        <f>'4 priedo 1'!D161</f>
        <v>Priemonė: Geriamojo vandens tiekimo ir nuotekų tvarkymo sistemų renovavimas ir plėtra</v>
      </c>
      <c r="D157" s="482"/>
      <c r="E157" s="57"/>
      <c r="F157" s="102" t="s">
        <v>981</v>
      </c>
      <c r="G157" s="57" t="s">
        <v>981</v>
      </c>
      <c r="H157" s="57" t="s">
        <v>981</v>
      </c>
      <c r="I157" s="103"/>
      <c r="J157" s="104"/>
      <c r="K157" s="121" t="s">
        <v>981</v>
      </c>
      <c r="L157" s="103" t="s">
        <v>981</v>
      </c>
      <c r="M157" s="57" t="s">
        <v>981</v>
      </c>
      <c r="N157" s="103"/>
      <c r="O157" s="104"/>
      <c r="P157" s="121" t="s">
        <v>981</v>
      </c>
      <c r="Q157" s="103" t="s">
        <v>981</v>
      </c>
      <c r="R157" s="57" t="s">
        <v>981</v>
      </c>
      <c r="S157" s="106"/>
      <c r="T157" s="107"/>
      <c r="U157" s="121" t="s">
        <v>981</v>
      </c>
      <c r="V157" s="57" t="s">
        <v>981</v>
      </c>
      <c r="W157" s="122" t="s">
        <v>981</v>
      </c>
      <c r="X157" s="106"/>
      <c r="Y157" s="107"/>
      <c r="Z157" s="121" t="s">
        <v>981</v>
      </c>
      <c r="AA157" s="57" t="s">
        <v>981</v>
      </c>
      <c r="AB157" s="122" t="s">
        <v>981</v>
      </c>
      <c r="AC157" s="103"/>
      <c r="AD157" s="104"/>
      <c r="AE157" s="123" t="s">
        <v>981</v>
      </c>
      <c r="AF157" s="105" t="s">
        <v>981</v>
      </c>
      <c r="AG157" s="124" t="s">
        <v>981</v>
      </c>
      <c r="AH157" s="106"/>
      <c r="AI157" s="107"/>
      <c r="AJ157" s="177"/>
      <c r="AK157" s="177"/>
      <c r="AL157" s="177"/>
      <c r="AM157" s="177"/>
      <c r="AN157" s="177"/>
    </row>
    <row r="158" spans="1:40" ht="180" x14ac:dyDescent="0.25">
      <c r="A158" s="17" t="str">
        <f>'4 priedo 1'!B162</f>
        <v>2.1.2.4.1</v>
      </c>
      <c r="B158" s="17" t="str">
        <f>'4 priedo 1'!C162</f>
        <v>R050014-070650-0117</v>
      </c>
      <c r="C158" s="17" t="str">
        <f>'4 priedo 1'!D162</f>
        <v>Vandens tiekimo ir nuotekų tvarkymo infrastruktūros plėtra ir rekonstrukcija Biržų rajone</v>
      </c>
      <c r="D158" s="17" t="str">
        <f>'4 priedo 1'!E162</f>
        <v>UAB „Biržų vandenys"</v>
      </c>
      <c r="E158" s="110" t="s">
        <v>1160</v>
      </c>
      <c r="F158" s="141" t="s">
        <v>159</v>
      </c>
      <c r="G158" s="17" t="s">
        <v>1161</v>
      </c>
      <c r="H158" s="17">
        <v>158</v>
      </c>
      <c r="I158" s="129">
        <v>158</v>
      </c>
      <c r="J158" s="134">
        <v>0</v>
      </c>
      <c r="K158" s="127" t="s">
        <v>160</v>
      </c>
      <c r="L158" s="142" t="s">
        <v>1162</v>
      </c>
      <c r="M158" s="17">
        <v>400</v>
      </c>
      <c r="N158" s="129">
        <v>400</v>
      </c>
      <c r="O158" s="134">
        <v>344</v>
      </c>
      <c r="P158" s="127" t="s">
        <v>161</v>
      </c>
      <c r="Q158" s="142" t="s">
        <v>162</v>
      </c>
      <c r="R158" s="17">
        <v>158</v>
      </c>
      <c r="S158" s="129">
        <v>158</v>
      </c>
      <c r="T158" s="134">
        <v>0</v>
      </c>
      <c r="U158" s="127" t="s">
        <v>163</v>
      </c>
      <c r="V158" s="17" t="s">
        <v>1163</v>
      </c>
      <c r="W158" s="128">
        <v>400</v>
      </c>
      <c r="X158" s="129">
        <v>400</v>
      </c>
      <c r="Y158" s="134">
        <v>0</v>
      </c>
      <c r="Z158" s="127" t="s">
        <v>164</v>
      </c>
      <c r="AA158" s="17" t="s">
        <v>1164</v>
      </c>
      <c r="AB158" s="128">
        <v>1.9</v>
      </c>
      <c r="AC158" s="129">
        <v>1.89</v>
      </c>
      <c r="AD158" s="134">
        <v>0</v>
      </c>
      <c r="AE158" s="127" t="s">
        <v>165</v>
      </c>
      <c r="AF158" s="17" t="s">
        <v>1165</v>
      </c>
      <c r="AG158" s="128">
        <v>0</v>
      </c>
      <c r="AH158" s="129">
        <v>400</v>
      </c>
      <c r="AI158" s="129">
        <v>344</v>
      </c>
      <c r="AJ158" s="127" t="s">
        <v>166</v>
      </c>
      <c r="AK158" s="17" t="s">
        <v>1166</v>
      </c>
      <c r="AL158" s="17">
        <v>0</v>
      </c>
      <c r="AM158" s="17">
        <v>400</v>
      </c>
      <c r="AN158" s="146">
        <v>0</v>
      </c>
    </row>
    <row r="159" spans="1:40" ht="156" x14ac:dyDescent="0.25">
      <c r="A159" s="17" t="str">
        <f>'4 priedo 1'!B163</f>
        <v>2.1.2.4.2</v>
      </c>
      <c r="B159" s="17" t="str">
        <f>'4 priedo 1'!C163</f>
        <v>R050014-075000-0118</v>
      </c>
      <c r="C159" s="17" t="str">
        <f>'4 priedo 1'!D163</f>
        <v xml:space="preserve">Geriamojo vandens tiekimo ir nuotekų tvarkymo infrastruktūros plėtra Kupiškio rajone </v>
      </c>
      <c r="D159" s="17" t="str">
        <f>'4 priedo 1'!E163</f>
        <v>UAB "Kupiškio vandenys"</v>
      </c>
      <c r="E159" s="110" t="s">
        <v>1167</v>
      </c>
      <c r="F159" s="141" t="s">
        <v>159</v>
      </c>
      <c r="G159" s="17" t="s">
        <v>1161</v>
      </c>
      <c r="H159" s="17">
        <v>67</v>
      </c>
      <c r="I159" s="142">
        <v>67</v>
      </c>
      <c r="J159" s="146">
        <v>39</v>
      </c>
      <c r="K159" s="127" t="s">
        <v>161</v>
      </c>
      <c r="L159" s="142" t="s">
        <v>1168</v>
      </c>
      <c r="M159" s="17">
        <v>205</v>
      </c>
      <c r="N159" s="142">
        <v>205</v>
      </c>
      <c r="O159" s="146">
        <v>144</v>
      </c>
      <c r="P159" s="127" t="s">
        <v>163</v>
      </c>
      <c r="Q159" s="142" t="s">
        <v>1169</v>
      </c>
      <c r="R159" s="17">
        <v>283</v>
      </c>
      <c r="S159" s="142">
        <v>283</v>
      </c>
      <c r="T159" s="146">
        <v>222</v>
      </c>
      <c r="U159" s="127" t="s">
        <v>164</v>
      </c>
      <c r="V159" s="17" t="s">
        <v>1170</v>
      </c>
      <c r="W159" s="128">
        <v>0.34</v>
      </c>
      <c r="X159" s="142">
        <v>0.34</v>
      </c>
      <c r="Y159" s="146">
        <v>0.33</v>
      </c>
      <c r="Z159" s="127" t="s">
        <v>165</v>
      </c>
      <c r="AA159" s="17" t="s">
        <v>1165</v>
      </c>
      <c r="AB159" s="128">
        <v>67</v>
      </c>
      <c r="AC159" s="142">
        <v>67</v>
      </c>
      <c r="AD159" s="146">
        <v>39</v>
      </c>
      <c r="AE159" s="127" t="s">
        <v>166</v>
      </c>
      <c r="AF159" s="17" t="s">
        <v>1166</v>
      </c>
      <c r="AG159" s="128">
        <v>283</v>
      </c>
      <c r="AH159" s="142">
        <v>283</v>
      </c>
      <c r="AI159" s="146">
        <v>222</v>
      </c>
      <c r="AJ159" s="149"/>
      <c r="AK159" s="149"/>
      <c r="AL159" s="149"/>
      <c r="AM159" s="149"/>
      <c r="AN159" s="149"/>
    </row>
    <row r="160" spans="1:40" ht="168" x14ac:dyDescent="0.25">
      <c r="A160" s="17" t="str">
        <f>'4 priedo 1'!B164</f>
        <v>2.1.2.4.3</v>
      </c>
      <c r="B160" s="17" t="str">
        <f>'4 priedo 1'!C164</f>
        <v>R050014-070650-0119</v>
      </c>
      <c r="C160" s="17" t="str">
        <f>'4 priedo 1'!D164</f>
        <v>Geriamojo vandens tiekimo ir nuotekų tvarkymo sistemų renovavimas ir plėtra Panevėžio mieste ir rajone</v>
      </c>
      <c r="D160" s="17" t="str">
        <f>'4 priedo 1'!E164</f>
        <v>UAB "Auštaitijos vandenys"</v>
      </c>
      <c r="E160" s="110" t="s">
        <v>1171</v>
      </c>
      <c r="F160" s="141" t="s">
        <v>159</v>
      </c>
      <c r="G160" s="17" t="s">
        <v>1161</v>
      </c>
      <c r="H160" s="17">
        <v>803</v>
      </c>
      <c r="I160" s="129">
        <v>892</v>
      </c>
      <c r="J160" s="134">
        <v>554</v>
      </c>
      <c r="K160" s="127" t="s">
        <v>161</v>
      </c>
      <c r="L160" s="142" t="s">
        <v>162</v>
      </c>
      <c r="M160" s="17">
        <v>766</v>
      </c>
      <c r="N160" s="129">
        <v>881</v>
      </c>
      <c r="O160" s="134">
        <v>552</v>
      </c>
      <c r="P160" s="127" t="s">
        <v>163</v>
      </c>
      <c r="Q160" s="142" t="s">
        <v>1163</v>
      </c>
      <c r="R160" s="17">
        <v>102778</v>
      </c>
      <c r="S160" s="129">
        <v>103948</v>
      </c>
      <c r="T160" s="134">
        <v>0</v>
      </c>
      <c r="U160" s="127" t="s">
        <v>164</v>
      </c>
      <c r="V160" s="17" t="s">
        <v>1164</v>
      </c>
      <c r="W160" s="128">
        <v>19.71</v>
      </c>
      <c r="X160" s="129">
        <v>19.7</v>
      </c>
      <c r="Y160" s="134">
        <v>0</v>
      </c>
      <c r="Z160" s="127" t="s">
        <v>165</v>
      </c>
      <c r="AA160" s="17" t="s">
        <v>1165</v>
      </c>
      <c r="AB160" s="128">
        <v>803</v>
      </c>
      <c r="AC160" s="129">
        <v>892</v>
      </c>
      <c r="AD160" s="134">
        <v>554</v>
      </c>
      <c r="AE160" s="127" t="s">
        <v>166</v>
      </c>
      <c r="AF160" s="17" t="s">
        <v>1166</v>
      </c>
      <c r="AG160" s="128">
        <v>103544</v>
      </c>
      <c r="AH160" s="129">
        <v>104829</v>
      </c>
      <c r="AI160" s="134">
        <v>552</v>
      </c>
      <c r="AJ160" s="127" t="s">
        <v>981</v>
      </c>
      <c r="AK160" s="17" t="s">
        <v>981</v>
      </c>
      <c r="AL160" s="17"/>
      <c r="AM160" s="17"/>
      <c r="AN160" s="146"/>
    </row>
    <row r="161" spans="1:40" ht="180" x14ac:dyDescent="0.25">
      <c r="A161" s="17" t="str">
        <f>'4 priedo 1'!B165</f>
        <v>2.1.2.4.4</v>
      </c>
      <c r="B161" s="17" t="str">
        <f>'4 priedo 1'!C165</f>
        <v>R050014-070650-0120</v>
      </c>
      <c r="C161" s="17" t="str">
        <f>'4 priedo 1'!D165</f>
        <v>Geriamojo vandens tiekimo ir nuotekų tvarkymo sistemų statyba Paįstrio k., Gegužinės k. ir Ėriškių k. Panevėžio rajone</v>
      </c>
      <c r="D161" s="17" t="str">
        <f>'4 priedo 1'!E165</f>
        <v>VšĮ Velžio komunalinis ūkis</v>
      </c>
      <c r="E161" s="110" t="s">
        <v>1172</v>
      </c>
      <c r="F161" s="141" t="s">
        <v>159</v>
      </c>
      <c r="G161" s="17" t="s">
        <v>1161</v>
      </c>
      <c r="H161" s="17">
        <v>123</v>
      </c>
      <c r="I161" s="129">
        <v>123</v>
      </c>
      <c r="J161" s="134">
        <v>0</v>
      </c>
      <c r="K161" s="127" t="s">
        <v>160</v>
      </c>
      <c r="L161" s="142" t="s">
        <v>1162</v>
      </c>
      <c r="M161" s="17">
        <v>300</v>
      </c>
      <c r="N161" s="129">
        <v>300</v>
      </c>
      <c r="O161" s="134">
        <v>0</v>
      </c>
      <c r="P161" s="127" t="s">
        <v>161</v>
      </c>
      <c r="Q161" s="142" t="s">
        <v>162</v>
      </c>
      <c r="R161" s="17">
        <v>657</v>
      </c>
      <c r="S161" s="129">
        <v>755</v>
      </c>
      <c r="T161" s="134">
        <v>0</v>
      </c>
      <c r="U161" s="127" t="s">
        <v>163</v>
      </c>
      <c r="V161" s="17" t="s">
        <v>1163</v>
      </c>
      <c r="W161" s="128">
        <v>657</v>
      </c>
      <c r="X161" s="129">
        <v>657</v>
      </c>
      <c r="Y161" s="134">
        <v>0</v>
      </c>
      <c r="Z161" s="127" t="s">
        <v>164</v>
      </c>
      <c r="AA161" s="17" t="s">
        <v>1164</v>
      </c>
      <c r="AB161" s="128">
        <v>8.4499999999999993</v>
      </c>
      <c r="AC161" s="129">
        <v>8.6999999999999993</v>
      </c>
      <c r="AD161" s="134">
        <v>0</v>
      </c>
      <c r="AE161" s="127" t="s">
        <v>165</v>
      </c>
      <c r="AF161" s="17" t="s">
        <v>1165</v>
      </c>
      <c r="AG161" s="128">
        <v>300</v>
      </c>
      <c r="AH161" s="129">
        <v>300</v>
      </c>
      <c r="AI161" s="134">
        <v>0</v>
      </c>
      <c r="AJ161" s="127" t="s">
        <v>166</v>
      </c>
      <c r="AK161" s="17" t="s">
        <v>1166</v>
      </c>
      <c r="AL161" s="17">
        <v>657</v>
      </c>
      <c r="AM161" s="17">
        <v>755</v>
      </c>
      <c r="AN161" s="146">
        <v>0</v>
      </c>
    </row>
    <row r="162" spans="1:40" ht="168" x14ac:dyDescent="0.25">
      <c r="A162" s="17" t="str">
        <f>'4 priedo 1'!B166</f>
        <v>2.1.2.4.5</v>
      </c>
      <c r="B162" s="17" t="str">
        <f>'4 priedo 1'!C166</f>
        <v>R050014-070650-0121</v>
      </c>
      <c r="C162" s="17" t="str">
        <f>'4 priedo 1'!D166</f>
        <v xml:space="preserve">Vandens tiekimo ir nuotekų tvarkymo infrastruktūros plėtra ir rekonstravimas Pasvalio rajone </v>
      </c>
      <c r="D162" s="17" t="str">
        <f>'4 priedo 1'!E166</f>
        <v>UAB "Pasvalio vandenys"</v>
      </c>
      <c r="E162" s="110" t="s">
        <v>1173</v>
      </c>
      <c r="F162" s="141" t="s">
        <v>1174</v>
      </c>
      <c r="G162" s="17" t="s">
        <v>1175</v>
      </c>
      <c r="H162" s="17">
        <v>267</v>
      </c>
      <c r="I162" s="129">
        <v>313</v>
      </c>
      <c r="J162" s="134">
        <v>60</v>
      </c>
      <c r="K162" s="127" t="s">
        <v>1176</v>
      </c>
      <c r="L162" s="142" t="s">
        <v>1177</v>
      </c>
      <c r="M162" s="17">
        <v>493</v>
      </c>
      <c r="N162" s="129">
        <v>561</v>
      </c>
      <c r="O162" s="134">
        <v>235</v>
      </c>
      <c r="P162" s="127" t="s">
        <v>1178</v>
      </c>
      <c r="Q162" s="142" t="s">
        <v>1163</v>
      </c>
      <c r="R162" s="17">
        <v>291</v>
      </c>
      <c r="S162" s="129">
        <v>291</v>
      </c>
      <c r="T162" s="134">
        <v>149</v>
      </c>
      <c r="U162" s="127" t="s">
        <v>164</v>
      </c>
      <c r="V162" s="17" t="s">
        <v>1164</v>
      </c>
      <c r="W162" s="128">
        <v>2.92</v>
      </c>
      <c r="X162" s="129">
        <v>2.92</v>
      </c>
      <c r="Y162" s="134">
        <v>2.93</v>
      </c>
      <c r="Z162" s="127" t="s">
        <v>165</v>
      </c>
      <c r="AA162" s="17" t="s">
        <v>1165</v>
      </c>
      <c r="AB162" s="128">
        <v>267</v>
      </c>
      <c r="AC162" s="129">
        <v>313</v>
      </c>
      <c r="AD162" s="134">
        <v>60</v>
      </c>
      <c r="AE162" s="127" t="s">
        <v>166</v>
      </c>
      <c r="AF162" s="17" t="s">
        <v>1166</v>
      </c>
      <c r="AG162" s="128">
        <v>493</v>
      </c>
      <c r="AH162" s="129">
        <v>561</v>
      </c>
      <c r="AI162" s="134">
        <v>235</v>
      </c>
      <c r="AJ162" s="127" t="s">
        <v>981</v>
      </c>
      <c r="AK162" s="17" t="s">
        <v>981</v>
      </c>
      <c r="AL162" s="17" t="s">
        <v>981</v>
      </c>
      <c r="AM162" s="17"/>
      <c r="AN162" s="146"/>
    </row>
    <row r="163" spans="1:40" ht="168" x14ac:dyDescent="0.25">
      <c r="A163" s="17" t="str">
        <f>'4 priedo 1'!B167</f>
        <v>2.1.2.4.6</v>
      </c>
      <c r="B163" s="17" t="str">
        <f>'4 priedo 1'!C167</f>
        <v>R050014-060750-0122</v>
      </c>
      <c r="C163" s="17" t="str">
        <f>'4 priedo 1'!D167</f>
        <v>Vandens tiekimo ir nuotekų tvarkymo sistemų renovavimas ir plėtra Rokiškio rajone</v>
      </c>
      <c r="D163" s="17" t="str">
        <f>'4 priedo 1'!E167</f>
        <v>UAB "Rokiškio vandenys"</v>
      </c>
      <c r="E163" s="110" t="s">
        <v>1179</v>
      </c>
      <c r="F163" s="141" t="s">
        <v>159</v>
      </c>
      <c r="G163" s="17" t="s">
        <v>1180</v>
      </c>
      <c r="H163" s="17">
        <v>321</v>
      </c>
      <c r="I163" s="129">
        <v>321</v>
      </c>
      <c r="J163" s="134">
        <v>0</v>
      </c>
      <c r="K163" s="127" t="s">
        <v>160</v>
      </c>
      <c r="L163" s="142" t="s">
        <v>1181</v>
      </c>
      <c r="M163" s="17">
        <v>2762</v>
      </c>
      <c r="N163" s="129">
        <v>2762</v>
      </c>
      <c r="O163" s="134">
        <v>1452</v>
      </c>
      <c r="P163" s="127" t="s">
        <v>161</v>
      </c>
      <c r="Q163" s="142" t="s">
        <v>1182</v>
      </c>
      <c r="R163" s="17">
        <v>347</v>
      </c>
      <c r="S163" s="129">
        <v>347</v>
      </c>
      <c r="T163" s="134">
        <v>0</v>
      </c>
      <c r="U163" s="127" t="s">
        <v>163</v>
      </c>
      <c r="V163" s="17" t="s">
        <v>1163</v>
      </c>
      <c r="W163" s="128">
        <v>285</v>
      </c>
      <c r="X163" s="129">
        <v>285</v>
      </c>
      <c r="Y163" s="134">
        <v>0</v>
      </c>
      <c r="Z163" s="127" t="s">
        <v>164</v>
      </c>
      <c r="AA163" s="17" t="s">
        <v>1183</v>
      </c>
      <c r="AB163" s="128">
        <v>5.37</v>
      </c>
      <c r="AC163" s="129">
        <v>5.37</v>
      </c>
      <c r="AD163" s="134">
        <v>6.11</v>
      </c>
      <c r="AE163" s="127" t="s">
        <v>165</v>
      </c>
      <c r="AF163" s="17" t="s">
        <v>1165</v>
      </c>
      <c r="AG163" s="128">
        <v>2952</v>
      </c>
      <c r="AH163" s="129">
        <v>2952</v>
      </c>
      <c r="AI163" s="134">
        <v>1452</v>
      </c>
      <c r="AJ163" s="127" t="s">
        <v>166</v>
      </c>
      <c r="AK163" s="17" t="s">
        <v>1166</v>
      </c>
      <c r="AL163" s="17">
        <v>347</v>
      </c>
      <c r="AM163" s="17">
        <v>347</v>
      </c>
      <c r="AN163" s="146">
        <v>0</v>
      </c>
    </row>
    <row r="164" spans="1:40" ht="96" x14ac:dyDescent="0.25">
      <c r="A164" s="12" t="str">
        <f>'4 priedo 1'!B168</f>
        <v>2.1.2.5.</v>
      </c>
      <c r="B164" s="12"/>
      <c r="C164" s="481" t="str">
        <f>'4 priedo 1'!D168</f>
        <v>Priemonė: Natūralaus ar urbanizuoto kraštovaizdžio atkūrimas</v>
      </c>
      <c r="D164" s="482"/>
      <c r="E164" s="57"/>
      <c r="F164" s="102" t="s">
        <v>981</v>
      </c>
      <c r="G164" s="57" t="s">
        <v>981</v>
      </c>
      <c r="H164" s="57" t="s">
        <v>981</v>
      </c>
      <c r="I164" s="103"/>
      <c r="J164" s="104"/>
      <c r="K164" s="121" t="s">
        <v>981</v>
      </c>
      <c r="L164" s="103" t="s">
        <v>981</v>
      </c>
      <c r="M164" s="57" t="s">
        <v>981</v>
      </c>
      <c r="N164" s="103"/>
      <c r="O164" s="104"/>
      <c r="P164" s="121" t="s">
        <v>981</v>
      </c>
      <c r="Q164" s="103" t="s">
        <v>981</v>
      </c>
      <c r="R164" s="57" t="s">
        <v>981</v>
      </c>
      <c r="S164" s="106"/>
      <c r="T164" s="107"/>
      <c r="U164" s="121" t="s">
        <v>981</v>
      </c>
      <c r="V164" s="57" t="s">
        <v>981</v>
      </c>
      <c r="W164" s="122" t="s">
        <v>981</v>
      </c>
      <c r="X164" s="106"/>
      <c r="Y164" s="107"/>
      <c r="Z164" s="121" t="s">
        <v>981</v>
      </c>
      <c r="AA164" s="57" t="s">
        <v>981</v>
      </c>
      <c r="AB164" s="122" t="s">
        <v>981</v>
      </c>
      <c r="AC164" s="103"/>
      <c r="AD164" s="104"/>
      <c r="AE164" s="123" t="s">
        <v>981</v>
      </c>
      <c r="AF164" s="105" t="s">
        <v>981</v>
      </c>
      <c r="AG164" s="124" t="s">
        <v>981</v>
      </c>
      <c r="AH164" s="106"/>
      <c r="AI164" s="107"/>
      <c r="AJ164" s="109"/>
      <c r="AK164" s="109"/>
      <c r="AL164" s="109"/>
      <c r="AM164" s="109"/>
      <c r="AN164" s="109"/>
    </row>
    <row r="165" spans="1:40" ht="120" x14ac:dyDescent="0.25">
      <c r="A165" s="17" t="str">
        <f>'4 priedo 1'!B169</f>
        <v>2.1.2.5.1</v>
      </c>
      <c r="B165" s="17" t="str">
        <f>'4 priedo 1'!C169</f>
        <v>R050019-380000-0123</v>
      </c>
      <c r="C165" s="17" t="str">
        <f>'4 priedo 1'!D169</f>
        <v xml:space="preserve">Biržų miesto teritorijų kraštovaizdžio formavimas ir ekologinės būklės gerinimas </v>
      </c>
      <c r="D165" s="17" t="str">
        <f>'4 priedo 1'!E169</f>
        <v>Biržų rajono savivaldybės administracija</v>
      </c>
      <c r="E165" s="110" t="s">
        <v>1184</v>
      </c>
      <c r="F165" s="141" t="s">
        <v>168</v>
      </c>
      <c r="G165" s="17" t="s">
        <v>1185</v>
      </c>
      <c r="H165" s="17">
        <v>40</v>
      </c>
      <c r="I165" s="129">
        <v>40</v>
      </c>
      <c r="J165" s="134">
        <v>40</v>
      </c>
      <c r="K165" s="127" t="s">
        <v>169</v>
      </c>
      <c r="L165" s="142" t="s">
        <v>1186</v>
      </c>
      <c r="M165" s="17">
        <v>1</v>
      </c>
      <c r="N165" s="129">
        <v>1</v>
      </c>
      <c r="O165" s="134">
        <v>1</v>
      </c>
      <c r="P165" s="127" t="s">
        <v>981</v>
      </c>
      <c r="Q165" s="142" t="s">
        <v>981</v>
      </c>
      <c r="R165" s="17" t="s">
        <v>981</v>
      </c>
      <c r="S165" s="143"/>
      <c r="T165" s="144"/>
      <c r="U165" s="127" t="s">
        <v>981</v>
      </c>
      <c r="V165" s="17" t="s">
        <v>981</v>
      </c>
      <c r="W165" s="128" t="s">
        <v>981</v>
      </c>
      <c r="X165" s="129"/>
      <c r="Y165" s="144"/>
      <c r="Z165" s="127" t="s">
        <v>981</v>
      </c>
      <c r="AA165" s="17" t="s">
        <v>981</v>
      </c>
      <c r="AB165" s="128" t="s">
        <v>981</v>
      </c>
      <c r="AC165" s="129"/>
      <c r="AD165" s="144"/>
      <c r="AE165" s="131" t="s">
        <v>981</v>
      </c>
      <c r="AF165" s="38" t="s">
        <v>981</v>
      </c>
      <c r="AG165" s="145" t="s">
        <v>981</v>
      </c>
      <c r="AH165" s="143"/>
      <c r="AI165" s="144"/>
      <c r="AJ165" s="97"/>
      <c r="AK165" s="97"/>
      <c r="AL165" s="97"/>
      <c r="AM165" s="97"/>
      <c r="AN165" s="97"/>
    </row>
    <row r="166" spans="1:40" ht="144" x14ac:dyDescent="0.25">
      <c r="A166" s="17" t="str">
        <f>'4 priedo 1'!B170</f>
        <v>2.1.2.5.2</v>
      </c>
      <c r="B166" s="17" t="str">
        <f>'4 priedo 1'!C170</f>
        <v>R050019-405000-0124</v>
      </c>
      <c r="C166" s="17" t="str">
        <f>'4 priedo 1'!D170</f>
        <v>Kraštovaizdžio apsauga Biržų rajono savivaldybėje</v>
      </c>
      <c r="D166" s="17" t="str">
        <f>'4 priedo 1'!E170</f>
        <v>Biržų rajono savivaldybės administracija</v>
      </c>
      <c r="E166" s="110" t="s">
        <v>1187</v>
      </c>
      <c r="F166" s="141" t="s">
        <v>168</v>
      </c>
      <c r="G166" s="17" t="s">
        <v>1185</v>
      </c>
      <c r="H166" s="17">
        <v>0.5</v>
      </c>
      <c r="I166" s="129">
        <v>0.5</v>
      </c>
      <c r="J166" s="134">
        <v>0</v>
      </c>
      <c r="K166" s="127" t="s">
        <v>170</v>
      </c>
      <c r="L166" s="142" t="s">
        <v>1188</v>
      </c>
      <c r="M166" s="17">
        <v>10</v>
      </c>
      <c r="N166" s="17">
        <v>11</v>
      </c>
      <c r="O166" s="178">
        <v>0</v>
      </c>
      <c r="P166" s="127" t="s">
        <v>171</v>
      </c>
      <c r="Q166" s="142" t="s">
        <v>1189</v>
      </c>
      <c r="R166" s="17">
        <v>1</v>
      </c>
      <c r="S166" s="17">
        <v>1</v>
      </c>
      <c r="T166" s="178">
        <v>0</v>
      </c>
      <c r="U166" s="127" t="s">
        <v>981</v>
      </c>
      <c r="V166" s="17" t="s">
        <v>981</v>
      </c>
      <c r="W166" s="128" t="s">
        <v>981</v>
      </c>
      <c r="X166" s="129"/>
      <c r="Y166" s="144"/>
      <c r="Z166" s="127" t="s">
        <v>981</v>
      </c>
      <c r="AA166" s="17" t="s">
        <v>981</v>
      </c>
      <c r="AB166" s="128" t="s">
        <v>981</v>
      </c>
      <c r="AC166" s="129"/>
      <c r="AD166" s="144"/>
      <c r="AE166" s="131" t="s">
        <v>981</v>
      </c>
      <c r="AF166" s="38" t="s">
        <v>981</v>
      </c>
      <c r="AG166" s="145" t="s">
        <v>981</v>
      </c>
      <c r="AH166" s="143"/>
      <c r="AI166" s="144"/>
      <c r="AJ166" s="97"/>
      <c r="AK166" s="97"/>
      <c r="AL166" s="97"/>
      <c r="AM166" s="97"/>
      <c r="AN166" s="97"/>
    </row>
    <row r="167" spans="1:40" ht="108" x14ac:dyDescent="0.25">
      <c r="A167" s="17" t="str">
        <f>'4 priedo 1'!B171</f>
        <v>2.1.2.5.3</v>
      </c>
      <c r="B167" s="17" t="str">
        <f>'4 priedo 1'!C171</f>
        <v>R050019-405000-0125</v>
      </c>
      <c r="C167" s="17" t="str">
        <f>'4 priedo 1'!D171</f>
        <v xml:space="preserve">Pažeistų Kupiškio rajono savivaldybės kraštovaizdžio teritorijų tvarkymas </v>
      </c>
      <c r="D167" s="17" t="str">
        <f>'4 priedo 1'!E171</f>
        <v>Kupiškio rajono savivaldybės administracija</v>
      </c>
      <c r="E167" s="110" t="s">
        <v>1190</v>
      </c>
      <c r="F167" s="141" t="s">
        <v>168</v>
      </c>
      <c r="G167" s="17" t="s">
        <v>1185</v>
      </c>
      <c r="H167" s="17">
        <v>1.41</v>
      </c>
      <c r="I167" s="129">
        <v>1.41</v>
      </c>
      <c r="J167" s="134">
        <v>1.41</v>
      </c>
      <c r="K167" s="127" t="s">
        <v>170</v>
      </c>
      <c r="L167" s="142" t="s">
        <v>1188</v>
      </c>
      <c r="M167" s="17">
        <v>15</v>
      </c>
      <c r="N167" s="129">
        <v>15</v>
      </c>
      <c r="O167" s="134">
        <v>15</v>
      </c>
      <c r="P167" s="127" t="s">
        <v>981</v>
      </c>
      <c r="Q167" s="142" t="s">
        <v>981</v>
      </c>
      <c r="R167" s="17" t="s">
        <v>981</v>
      </c>
      <c r="S167" s="143"/>
      <c r="T167" s="144"/>
      <c r="U167" s="127" t="s">
        <v>981</v>
      </c>
      <c r="V167" s="17" t="s">
        <v>981</v>
      </c>
      <c r="W167" s="128" t="s">
        <v>981</v>
      </c>
      <c r="X167" s="129"/>
      <c r="Y167" s="144"/>
      <c r="Z167" s="127" t="s">
        <v>981</v>
      </c>
      <c r="AA167" s="17" t="s">
        <v>981</v>
      </c>
      <c r="AB167" s="128" t="s">
        <v>981</v>
      </c>
      <c r="AC167" s="129"/>
      <c r="AD167" s="144"/>
      <c r="AE167" s="131" t="s">
        <v>981</v>
      </c>
      <c r="AF167" s="38" t="s">
        <v>981</v>
      </c>
      <c r="AG167" s="145" t="s">
        <v>981</v>
      </c>
      <c r="AH167" s="143"/>
      <c r="AI167" s="144"/>
      <c r="AJ167" s="97"/>
      <c r="AK167" s="97"/>
      <c r="AL167" s="97"/>
      <c r="AM167" s="97"/>
      <c r="AN167" s="97"/>
    </row>
    <row r="168" spans="1:40" ht="144" x14ac:dyDescent="0.25">
      <c r="A168" s="17" t="str">
        <f>'4 priedo 1'!B172</f>
        <v>2.1.2.5.4</v>
      </c>
      <c r="B168" s="17" t="str">
        <f>'4 priedo 1'!C172</f>
        <v>R050019-382850-0126</v>
      </c>
      <c r="C168" s="17" t="str">
        <f>'4 priedo 1'!D172</f>
        <v>Kraštovaizdžio formavimas ir ekologinės būklės gerinimas Panevėžio mieste</v>
      </c>
      <c r="D168" s="17" t="str">
        <f>'4 priedo 1'!E172</f>
        <v>Panevėžio miesto savivaldybės administracija</v>
      </c>
      <c r="E168" s="110" t="s">
        <v>1191</v>
      </c>
      <c r="F168" s="141" t="s">
        <v>168</v>
      </c>
      <c r="G168" s="17" t="s">
        <v>1185</v>
      </c>
      <c r="H168" s="17">
        <v>7.7</v>
      </c>
      <c r="I168" s="129">
        <v>7.7</v>
      </c>
      <c r="J168" s="134">
        <v>0</v>
      </c>
      <c r="K168" s="127" t="s">
        <v>171</v>
      </c>
      <c r="L168" s="142" t="s">
        <v>1189</v>
      </c>
      <c r="M168" s="17">
        <v>1</v>
      </c>
      <c r="N168" s="129">
        <v>1</v>
      </c>
      <c r="O168" s="134">
        <v>0</v>
      </c>
      <c r="P168" s="127" t="s">
        <v>1075</v>
      </c>
      <c r="Q168" s="142" t="s">
        <v>1076</v>
      </c>
      <c r="R168" s="17">
        <v>1</v>
      </c>
      <c r="S168" s="129">
        <v>1</v>
      </c>
      <c r="T168" s="134">
        <v>0</v>
      </c>
      <c r="U168" s="127" t="s">
        <v>981</v>
      </c>
      <c r="V168" s="17" t="s">
        <v>981</v>
      </c>
      <c r="W168" s="128" t="s">
        <v>981</v>
      </c>
      <c r="X168" s="129"/>
      <c r="Y168" s="144"/>
      <c r="Z168" s="127" t="s">
        <v>981</v>
      </c>
      <c r="AA168" s="17" t="s">
        <v>981</v>
      </c>
      <c r="AB168" s="128" t="s">
        <v>981</v>
      </c>
      <c r="AC168" s="129"/>
      <c r="AD168" s="144"/>
      <c r="AE168" s="131" t="s">
        <v>981</v>
      </c>
      <c r="AF168" s="38" t="s">
        <v>981</v>
      </c>
      <c r="AG168" s="145" t="s">
        <v>981</v>
      </c>
      <c r="AH168" s="143"/>
      <c r="AI168" s="144"/>
      <c r="AJ168" s="97"/>
      <c r="AK168" s="97"/>
      <c r="AL168" s="97"/>
      <c r="AM168" s="97"/>
      <c r="AN168" s="97"/>
    </row>
    <row r="169" spans="1:40" ht="108" x14ac:dyDescent="0.25">
      <c r="A169" s="17" t="str">
        <f>'4 priedo 1'!B173</f>
        <v>2.1.2.5.5</v>
      </c>
      <c r="B169" s="17" t="str">
        <f>'4 priedo 1'!C173</f>
        <v>R050019-382829-0127</v>
      </c>
      <c r="C169" s="17" t="str">
        <f>'4 priedo 1'!D173</f>
        <v>Kraštovaizdžio apsaugos priemonių įgyvendinimas Panevėžio rajone I etapas</v>
      </c>
      <c r="D169" s="17" t="str">
        <f>'4 priedo 1'!E173</f>
        <v>Panevėžio rajono savivaldybės administracija</v>
      </c>
      <c r="E169" s="110" t="s">
        <v>1192</v>
      </c>
      <c r="F169" s="141" t="s">
        <v>168</v>
      </c>
      <c r="G169" s="17" t="s">
        <v>1185</v>
      </c>
      <c r="H169" s="17">
        <v>16.95</v>
      </c>
      <c r="I169" s="129">
        <v>16.95</v>
      </c>
      <c r="J169" s="134">
        <v>11.45</v>
      </c>
      <c r="K169" s="127" t="s">
        <v>1075</v>
      </c>
      <c r="L169" s="142" t="s">
        <v>1193</v>
      </c>
      <c r="M169" s="17">
        <v>1</v>
      </c>
      <c r="N169" s="129">
        <v>1</v>
      </c>
      <c r="O169" s="134">
        <v>0</v>
      </c>
      <c r="P169" s="127" t="s">
        <v>170</v>
      </c>
      <c r="Q169" s="142" t="s">
        <v>1194</v>
      </c>
      <c r="R169" s="17">
        <v>9</v>
      </c>
      <c r="S169" s="129">
        <v>9</v>
      </c>
      <c r="T169" s="134">
        <v>9</v>
      </c>
      <c r="U169" s="127" t="s">
        <v>172</v>
      </c>
      <c r="V169" s="17" t="s">
        <v>1195</v>
      </c>
      <c r="W169" s="128">
        <v>1</v>
      </c>
      <c r="X169" s="129">
        <v>1</v>
      </c>
      <c r="Y169" s="134">
        <v>1</v>
      </c>
      <c r="Z169" s="127" t="s">
        <v>981</v>
      </c>
      <c r="AA169" s="17" t="s">
        <v>981</v>
      </c>
      <c r="AB169" s="128" t="s">
        <v>981</v>
      </c>
      <c r="AC169" s="129"/>
      <c r="AD169" s="144"/>
      <c r="AE169" s="131" t="s">
        <v>981</v>
      </c>
      <c r="AF169" s="38" t="s">
        <v>981</v>
      </c>
      <c r="AG169" s="145" t="s">
        <v>981</v>
      </c>
      <c r="AH169" s="143"/>
      <c r="AI169" s="144"/>
      <c r="AJ169" s="97"/>
      <c r="AK169" s="97"/>
      <c r="AL169" s="97"/>
      <c r="AM169" s="97"/>
      <c r="AN169" s="97"/>
    </row>
    <row r="170" spans="1:40" ht="108" x14ac:dyDescent="0.25">
      <c r="A170" s="17" t="str">
        <f>'4 priedo 1'!B174</f>
        <v>2.1.2.5.6</v>
      </c>
      <c r="B170" s="17" t="str">
        <f>'4 priedo 1'!C174</f>
        <v>R050019-382829-0128</v>
      </c>
      <c r="C170" s="17" t="str">
        <f>'4 priedo 1'!D174</f>
        <v>Kraštovaizdžio apsaugos priemonių įgyvendinimas Panevėžio rajone II etapas</v>
      </c>
      <c r="D170" s="17" t="str">
        <f>'4 priedo 1'!E174</f>
        <v>Panevėžio rajono savivaldybės administracija</v>
      </c>
      <c r="E170" s="110" t="s">
        <v>1196</v>
      </c>
      <c r="F170" s="141" t="s">
        <v>168</v>
      </c>
      <c r="G170" s="17" t="s">
        <v>1185</v>
      </c>
      <c r="H170" s="17">
        <v>15.3</v>
      </c>
      <c r="I170" s="129">
        <v>25.26</v>
      </c>
      <c r="J170" s="134">
        <v>0</v>
      </c>
      <c r="K170" s="127" t="s">
        <v>1075</v>
      </c>
      <c r="L170" s="142" t="s">
        <v>1193</v>
      </c>
      <c r="M170" s="17">
        <v>2</v>
      </c>
      <c r="N170" s="129">
        <v>2</v>
      </c>
      <c r="O170" s="134">
        <v>0</v>
      </c>
      <c r="P170" s="127" t="s">
        <v>170</v>
      </c>
      <c r="Q170" s="142" t="s">
        <v>1194</v>
      </c>
      <c r="R170" s="17">
        <v>3</v>
      </c>
      <c r="S170" s="129">
        <v>2</v>
      </c>
      <c r="T170" s="134">
        <v>0</v>
      </c>
      <c r="U170" s="127" t="s">
        <v>172</v>
      </c>
      <c r="V170" s="17" t="s">
        <v>1195</v>
      </c>
      <c r="W170" s="128">
        <v>3</v>
      </c>
      <c r="X170" s="129">
        <v>3</v>
      </c>
      <c r="Y170" s="134">
        <v>0</v>
      </c>
      <c r="Z170" s="127" t="s">
        <v>981</v>
      </c>
      <c r="AA170" s="17" t="s">
        <v>981</v>
      </c>
      <c r="AB170" s="128" t="s">
        <v>981</v>
      </c>
      <c r="AC170" s="129"/>
      <c r="AD170" s="144"/>
      <c r="AE170" s="131" t="s">
        <v>981</v>
      </c>
      <c r="AF170" s="38" t="s">
        <v>981</v>
      </c>
      <c r="AG170" s="145" t="s">
        <v>981</v>
      </c>
      <c r="AH170" s="143"/>
      <c r="AI170" s="144"/>
      <c r="AJ170" s="97"/>
      <c r="AK170" s="97"/>
      <c r="AL170" s="97"/>
      <c r="AM170" s="97"/>
      <c r="AN170" s="97"/>
    </row>
    <row r="171" spans="1:40" ht="108" x14ac:dyDescent="0.25">
      <c r="A171" s="17" t="str">
        <f>'4 priedo 1'!B175</f>
        <v>2.1.2.5.7</v>
      </c>
      <c r="B171" s="17" t="str">
        <f>'4 priedo 1'!C175</f>
        <v>R050019-38-0129</v>
      </c>
      <c r="C171" s="17" t="str">
        <f>'4 priedo 1'!D175</f>
        <v>Kraštovaizdžio formavimas ir ekologinės būklės gerinimas Joniškėlio dvaro parke</v>
      </c>
      <c r="D171" s="17" t="str">
        <f>'4 priedo 1'!E175</f>
        <v>Pasvalio rajono savivaldybės administracija</v>
      </c>
      <c r="E171" s="110" t="s">
        <v>1197</v>
      </c>
      <c r="F171" s="141" t="s">
        <v>168</v>
      </c>
      <c r="G171" s="17" t="s">
        <v>1185</v>
      </c>
      <c r="H171" s="17">
        <v>19.399999999999999</v>
      </c>
      <c r="I171" s="129">
        <v>19.399999999999999</v>
      </c>
      <c r="J171" s="134">
        <v>15</v>
      </c>
      <c r="K171" s="127" t="s">
        <v>1075</v>
      </c>
      <c r="L171" s="142" t="s">
        <v>1198</v>
      </c>
      <c r="M171" s="17">
        <v>1</v>
      </c>
      <c r="N171" s="129">
        <v>1</v>
      </c>
      <c r="O171" s="134">
        <v>1</v>
      </c>
      <c r="P171" s="127" t="s">
        <v>981</v>
      </c>
      <c r="Q171" s="142" t="s">
        <v>981</v>
      </c>
      <c r="R171" s="17" t="s">
        <v>981</v>
      </c>
      <c r="S171" s="143"/>
      <c r="T171" s="144"/>
      <c r="U171" s="127" t="s">
        <v>981</v>
      </c>
      <c r="V171" s="17" t="s">
        <v>981</v>
      </c>
      <c r="W171" s="128" t="s">
        <v>981</v>
      </c>
      <c r="X171" s="129"/>
      <c r="Y171" s="144"/>
      <c r="Z171" s="127" t="s">
        <v>981</v>
      </c>
      <c r="AA171" s="17" t="s">
        <v>981</v>
      </c>
      <c r="AB171" s="128" t="s">
        <v>981</v>
      </c>
      <c r="AC171" s="129"/>
      <c r="AD171" s="144"/>
      <c r="AE171" s="131" t="s">
        <v>981</v>
      </c>
      <c r="AF171" s="38" t="s">
        <v>981</v>
      </c>
      <c r="AG171" s="145" t="s">
        <v>981</v>
      </c>
      <c r="AH171" s="143"/>
      <c r="AI171" s="144"/>
      <c r="AJ171" s="97"/>
      <c r="AK171" s="97"/>
      <c r="AL171" s="97"/>
      <c r="AM171" s="97"/>
      <c r="AN171" s="97"/>
    </row>
    <row r="172" spans="1:40" ht="144" x14ac:dyDescent="0.25">
      <c r="A172" s="17" t="str">
        <f>'4 priedo 1'!B176</f>
        <v>2.1.2.5.8</v>
      </c>
      <c r="B172" s="17" t="str">
        <f>'4 priedo 1'!C176</f>
        <v>R050019-500000-0130</v>
      </c>
      <c r="C172" s="17" t="str">
        <f>'4 priedo 1'!D176</f>
        <v>Kraštovaizdžio ir gamtinio karkaso sprendinių keitimas Pasvalio rajono savivaldybės teritorijos bendrajame plane</v>
      </c>
      <c r="D172" s="17" t="str">
        <f>'4 priedo 1'!E176</f>
        <v>Pasvalio rajono savivaldybės administracija</v>
      </c>
      <c r="E172" s="110" t="s">
        <v>1199</v>
      </c>
      <c r="F172" s="141" t="s">
        <v>171</v>
      </c>
      <c r="G172" s="17" t="s">
        <v>1189</v>
      </c>
      <c r="H172" s="17">
        <v>1</v>
      </c>
      <c r="I172" s="142">
        <v>1</v>
      </c>
      <c r="J172" s="146">
        <v>0</v>
      </c>
      <c r="K172" s="127" t="s">
        <v>981</v>
      </c>
      <c r="L172" s="142" t="s">
        <v>981</v>
      </c>
      <c r="M172" s="17" t="s">
        <v>981</v>
      </c>
      <c r="N172" s="147"/>
      <c r="O172" s="148"/>
      <c r="P172" s="127" t="s">
        <v>981</v>
      </c>
      <c r="Q172" s="142" t="s">
        <v>981</v>
      </c>
      <c r="R172" s="17" t="s">
        <v>981</v>
      </c>
      <c r="S172" s="147"/>
      <c r="T172" s="148"/>
      <c r="U172" s="127" t="s">
        <v>981</v>
      </c>
      <c r="V172" s="17" t="s">
        <v>981</v>
      </c>
      <c r="W172" s="128" t="s">
        <v>981</v>
      </c>
      <c r="X172" s="142"/>
      <c r="Y172" s="148"/>
      <c r="Z172" s="127" t="s">
        <v>981</v>
      </c>
      <c r="AA172" s="17" t="s">
        <v>981</v>
      </c>
      <c r="AB172" s="128" t="s">
        <v>981</v>
      </c>
      <c r="AC172" s="142"/>
      <c r="AD172" s="148"/>
      <c r="AE172" s="131" t="s">
        <v>981</v>
      </c>
      <c r="AF172" s="38" t="s">
        <v>981</v>
      </c>
      <c r="AG172" s="145" t="s">
        <v>981</v>
      </c>
      <c r="AH172" s="147"/>
      <c r="AI172" s="148"/>
      <c r="AJ172" s="97"/>
      <c r="AK172" s="97"/>
      <c r="AL172" s="97"/>
      <c r="AM172" s="97"/>
      <c r="AN172" s="97"/>
    </row>
    <row r="173" spans="1:40" ht="120" x14ac:dyDescent="0.25">
      <c r="A173" s="17" t="str">
        <f>'4 priedo 1'!B177</f>
        <v>2.1.2.5.9</v>
      </c>
      <c r="B173" s="17" t="str">
        <f>'4 priedo 1'!C177</f>
        <v>R050019-384028-0131</v>
      </c>
      <c r="C173" s="17" t="str">
        <f>'4 priedo 1'!D177</f>
        <v>Rokiškio rajono teritorijų kraštovaizdžio formavimas ir ekologinės būklės gerinimas</v>
      </c>
      <c r="D173" s="17" t="str">
        <f>'4 priedo 1'!E177</f>
        <v>Rokiškio rajono savivaldybės administracija</v>
      </c>
      <c r="E173" s="110" t="s">
        <v>1200</v>
      </c>
      <c r="F173" s="141" t="s">
        <v>168</v>
      </c>
      <c r="G173" s="17" t="s">
        <v>1185</v>
      </c>
      <c r="H173" s="17">
        <v>6.72</v>
      </c>
      <c r="I173" s="129">
        <v>6.72</v>
      </c>
      <c r="J173" s="134">
        <v>6.72</v>
      </c>
      <c r="K173" s="127" t="s">
        <v>1075</v>
      </c>
      <c r="L173" s="142" t="s">
        <v>1198</v>
      </c>
      <c r="M173" s="17">
        <v>1</v>
      </c>
      <c r="N173" s="129">
        <v>1</v>
      </c>
      <c r="O173" s="134">
        <v>1</v>
      </c>
      <c r="P173" s="127" t="s">
        <v>170</v>
      </c>
      <c r="Q173" s="142" t="s">
        <v>1201</v>
      </c>
      <c r="R173" s="17">
        <v>7</v>
      </c>
      <c r="S173" s="129">
        <v>7</v>
      </c>
      <c r="T173" s="134">
        <v>7</v>
      </c>
      <c r="U173" s="127" t="s">
        <v>981</v>
      </c>
      <c r="V173" s="17" t="s">
        <v>981</v>
      </c>
      <c r="W173" s="128" t="s">
        <v>981</v>
      </c>
      <c r="X173" s="129"/>
      <c r="Y173" s="144"/>
      <c r="Z173" s="127" t="s">
        <v>981</v>
      </c>
      <c r="AA173" s="17" t="s">
        <v>981</v>
      </c>
      <c r="AB173" s="128" t="s">
        <v>981</v>
      </c>
      <c r="AC173" s="129"/>
      <c r="AD173" s="144"/>
      <c r="AE173" s="131" t="s">
        <v>981</v>
      </c>
      <c r="AF173" s="38" t="s">
        <v>981</v>
      </c>
      <c r="AG173" s="145" t="s">
        <v>981</v>
      </c>
      <c r="AH173" s="143"/>
      <c r="AI173" s="144"/>
      <c r="AJ173" s="97"/>
      <c r="AK173" s="97"/>
      <c r="AL173" s="97"/>
      <c r="AM173" s="97"/>
      <c r="AN173" s="97"/>
    </row>
    <row r="174" spans="1:40" ht="120" x14ac:dyDescent="0.25">
      <c r="A174" s="17" t="str">
        <f>'4 priedo 1'!B178</f>
        <v>2.1.2.5.10</v>
      </c>
      <c r="B174" s="17" t="str">
        <f>'4 priedo 1'!C178</f>
        <v>R050019-382800-0132</v>
      </c>
      <c r="C174" s="17" t="str">
        <f>'4 priedo 1'!D178</f>
        <v>Rokiškio miesto teritorijų kraštovaizdžio formavimas ir ekologinės būklės gerinimas</v>
      </c>
      <c r="D174" s="17" t="str">
        <f>'4 priedo 1'!E178</f>
        <v>Rokiškio rajono savivaldybės administracija</v>
      </c>
      <c r="E174" s="110" t="s">
        <v>1202</v>
      </c>
      <c r="F174" s="141" t="s">
        <v>168</v>
      </c>
      <c r="G174" s="17" t="s">
        <v>1185</v>
      </c>
      <c r="H174" s="17">
        <v>6</v>
      </c>
      <c r="I174" s="129">
        <v>6.8</v>
      </c>
      <c r="J174" s="134">
        <v>6.8</v>
      </c>
      <c r="K174" s="127" t="s">
        <v>1075</v>
      </c>
      <c r="L174" s="142" t="s">
        <v>1198</v>
      </c>
      <c r="M174" s="17">
        <v>1</v>
      </c>
      <c r="N174" s="129">
        <v>1</v>
      </c>
      <c r="O174" s="134">
        <v>1</v>
      </c>
      <c r="P174" s="127" t="s">
        <v>981</v>
      </c>
      <c r="Q174" s="142" t="s">
        <v>981</v>
      </c>
      <c r="R174" s="17" t="s">
        <v>981</v>
      </c>
      <c r="S174" s="143"/>
      <c r="T174" s="144"/>
      <c r="U174" s="127" t="s">
        <v>981</v>
      </c>
      <c r="V174" s="17" t="s">
        <v>981</v>
      </c>
      <c r="W174" s="128" t="s">
        <v>981</v>
      </c>
      <c r="X174" s="129"/>
      <c r="Y174" s="144"/>
      <c r="Z174" s="127" t="s">
        <v>981</v>
      </c>
      <c r="AA174" s="17" t="s">
        <v>981</v>
      </c>
      <c r="AB174" s="128" t="s">
        <v>981</v>
      </c>
      <c r="AC174" s="129"/>
      <c r="AD174" s="144"/>
      <c r="AE174" s="131" t="s">
        <v>981</v>
      </c>
      <c r="AF174" s="38" t="s">
        <v>981</v>
      </c>
      <c r="AG174" s="145" t="s">
        <v>981</v>
      </c>
      <c r="AH174" s="143"/>
      <c r="AI174" s="144"/>
      <c r="AJ174" s="97"/>
      <c r="AK174" s="97"/>
      <c r="AL174" s="97"/>
      <c r="AM174" s="97"/>
      <c r="AN174" s="97"/>
    </row>
    <row r="175" spans="1:40" ht="108" x14ac:dyDescent="0.25">
      <c r="A175" s="17" t="str">
        <f>'4 priedo 1'!B179</f>
        <v>2.1.2.5.11</v>
      </c>
      <c r="B175" s="17" t="str">
        <f>'4 priedo 1'!C179</f>
        <v>R050019-405000-0133</v>
      </c>
      <c r="C175" s="17" t="str">
        <f>'4 priedo 1'!D179</f>
        <v>Kraštovaizdžio apsauga Kupiškio rajono savivaldybėje</v>
      </c>
      <c r="D175" s="17" t="str">
        <f>'4 priedo 1'!E179</f>
        <v>Kupiškio rajono savivaldybės administracija</v>
      </c>
      <c r="E175" s="110" t="s">
        <v>1203</v>
      </c>
      <c r="F175" s="141" t="s">
        <v>168</v>
      </c>
      <c r="G175" s="17" t="s">
        <v>1185</v>
      </c>
      <c r="H175" s="17">
        <v>1.83</v>
      </c>
      <c r="I175" s="129">
        <v>3.72</v>
      </c>
      <c r="J175" s="134">
        <v>0</v>
      </c>
      <c r="K175" s="127" t="s">
        <v>170</v>
      </c>
      <c r="L175" s="142" t="s">
        <v>1194</v>
      </c>
      <c r="M175" s="17">
        <v>41</v>
      </c>
      <c r="N175" s="129">
        <v>51</v>
      </c>
      <c r="O175" s="134">
        <v>0</v>
      </c>
      <c r="P175" s="127" t="s">
        <v>981</v>
      </c>
      <c r="Q175" s="142" t="s">
        <v>981</v>
      </c>
      <c r="R175" s="17" t="s">
        <v>981</v>
      </c>
      <c r="S175" s="143"/>
      <c r="T175" s="144"/>
      <c r="U175" s="127" t="s">
        <v>981</v>
      </c>
      <c r="V175" s="17" t="s">
        <v>981</v>
      </c>
      <c r="W175" s="128" t="s">
        <v>981</v>
      </c>
      <c r="X175" s="129"/>
      <c r="Y175" s="144"/>
      <c r="Z175" s="127" t="s">
        <v>981</v>
      </c>
      <c r="AA175" s="17" t="s">
        <v>981</v>
      </c>
      <c r="AB175" s="128" t="s">
        <v>981</v>
      </c>
      <c r="AC175" s="129"/>
      <c r="AD175" s="144"/>
      <c r="AE175" s="131" t="s">
        <v>981</v>
      </c>
      <c r="AF175" s="38" t="s">
        <v>981</v>
      </c>
      <c r="AG175" s="145" t="s">
        <v>981</v>
      </c>
      <c r="AH175" s="143"/>
      <c r="AI175" s="144"/>
      <c r="AJ175" s="97"/>
      <c r="AK175" s="97"/>
      <c r="AL175" s="97"/>
      <c r="AM175" s="97"/>
      <c r="AN175" s="97"/>
    </row>
    <row r="176" spans="1:40" ht="72" x14ac:dyDescent="0.25">
      <c r="A176" s="12" t="str">
        <f>'4 priedo 1'!B180</f>
        <v>2.1.2.6.</v>
      </c>
      <c r="B176" s="12"/>
      <c r="C176" s="481" t="str">
        <f>'4 priedo 1'!D180</f>
        <v>Priemonė: Darnaus judumo miestuose skatinimas</v>
      </c>
      <c r="D176" s="482"/>
      <c r="E176" s="57"/>
      <c r="F176" s="102" t="s">
        <v>981</v>
      </c>
      <c r="G176" s="57" t="s">
        <v>981</v>
      </c>
      <c r="H176" s="57" t="s">
        <v>981</v>
      </c>
      <c r="I176" s="103"/>
      <c r="J176" s="104"/>
      <c r="K176" s="121" t="s">
        <v>981</v>
      </c>
      <c r="L176" s="103" t="s">
        <v>981</v>
      </c>
      <c r="M176" s="57" t="s">
        <v>981</v>
      </c>
      <c r="N176" s="103"/>
      <c r="O176" s="104"/>
      <c r="P176" s="121" t="s">
        <v>981</v>
      </c>
      <c r="Q176" s="103" t="s">
        <v>981</v>
      </c>
      <c r="R176" s="57" t="s">
        <v>981</v>
      </c>
      <c r="S176" s="106"/>
      <c r="T176" s="107"/>
      <c r="U176" s="121" t="s">
        <v>981</v>
      </c>
      <c r="V176" s="57" t="s">
        <v>981</v>
      </c>
      <c r="W176" s="122" t="s">
        <v>981</v>
      </c>
      <c r="X176" s="106"/>
      <c r="Y176" s="107"/>
      <c r="Z176" s="121" t="s">
        <v>981</v>
      </c>
      <c r="AA176" s="57" t="s">
        <v>981</v>
      </c>
      <c r="AB176" s="122" t="s">
        <v>981</v>
      </c>
      <c r="AC176" s="103"/>
      <c r="AD176" s="104"/>
      <c r="AE176" s="123" t="s">
        <v>981</v>
      </c>
      <c r="AF176" s="105" t="s">
        <v>981</v>
      </c>
      <c r="AG176" s="124" t="s">
        <v>981</v>
      </c>
      <c r="AH176" s="106"/>
      <c r="AI176" s="107"/>
      <c r="AJ176" s="109"/>
      <c r="AK176" s="109"/>
      <c r="AL176" s="109"/>
      <c r="AM176" s="109"/>
      <c r="AN176" s="109"/>
    </row>
    <row r="177" spans="1:40" ht="72" x14ac:dyDescent="0.25">
      <c r="A177" s="17" t="str">
        <f>'4 priedo 1'!B181</f>
        <v>2.1.2.6.1</v>
      </c>
      <c r="B177" s="17" t="str">
        <f>'4 priedo 1'!C181</f>
        <v>R055513-195000-0134</v>
      </c>
      <c r="C177" s="17" t="str">
        <f>'4 priedo 1'!D181</f>
        <v>Darnaus judumo planų parengimas</v>
      </c>
      <c r="D177" s="17" t="str">
        <f>'4 priedo 1'!E181</f>
        <v>Panevėžio miesto savivaldybės administracija</v>
      </c>
      <c r="E177" s="110" t="s">
        <v>1204</v>
      </c>
      <c r="F177" s="141" t="s">
        <v>174</v>
      </c>
      <c r="G177" s="17" t="s">
        <v>1205</v>
      </c>
      <c r="H177" s="17">
        <v>1</v>
      </c>
      <c r="I177" s="129">
        <v>1</v>
      </c>
      <c r="J177" s="134">
        <v>1</v>
      </c>
      <c r="K177" s="127" t="s">
        <v>981</v>
      </c>
      <c r="L177" s="142" t="s">
        <v>981</v>
      </c>
      <c r="M177" s="17" t="s">
        <v>981</v>
      </c>
      <c r="N177" s="143"/>
      <c r="O177" s="144"/>
      <c r="P177" s="127" t="s">
        <v>981</v>
      </c>
      <c r="Q177" s="142" t="s">
        <v>981</v>
      </c>
      <c r="R177" s="17" t="s">
        <v>981</v>
      </c>
      <c r="S177" s="143"/>
      <c r="T177" s="144"/>
      <c r="U177" s="127" t="s">
        <v>981</v>
      </c>
      <c r="V177" s="17" t="s">
        <v>981</v>
      </c>
      <c r="W177" s="128" t="s">
        <v>981</v>
      </c>
      <c r="X177" s="129"/>
      <c r="Y177" s="144"/>
      <c r="Z177" s="127" t="s">
        <v>981</v>
      </c>
      <c r="AA177" s="17" t="s">
        <v>981</v>
      </c>
      <c r="AB177" s="128" t="s">
        <v>981</v>
      </c>
      <c r="AC177" s="129"/>
      <c r="AD177" s="144"/>
      <c r="AE177" s="131" t="s">
        <v>981</v>
      </c>
      <c r="AF177" s="38" t="s">
        <v>981</v>
      </c>
      <c r="AG177" s="145" t="s">
        <v>981</v>
      </c>
      <c r="AH177" s="143"/>
      <c r="AI177" s="144"/>
      <c r="AJ177" s="97"/>
      <c r="AK177" s="97"/>
      <c r="AL177" s="97"/>
      <c r="AM177" s="97"/>
      <c r="AN177" s="97"/>
    </row>
    <row r="178" spans="1:40" ht="72" x14ac:dyDescent="0.25">
      <c r="A178" s="17" t="str">
        <f>'4 priedo 1'!B182</f>
        <v>2.1.2.6.2</v>
      </c>
      <c r="B178" s="17" t="str">
        <f>'4 priedo 1'!C182</f>
        <v>R055514-190950-0135</v>
      </c>
      <c r="C178" s="17" t="str">
        <f>'4 priedo 1'!D182</f>
        <v>Darnaus judumo priemonių diegimas Panevėžio mieste</v>
      </c>
      <c r="D178" s="17" t="str">
        <f>'4 priedo 1'!E182</f>
        <v>Panevėžio miesto savivaldybės administracija</v>
      </c>
      <c r="E178" s="110" t="s">
        <v>1206</v>
      </c>
      <c r="F178" s="141" t="s">
        <v>175</v>
      </c>
      <c r="G178" s="17" t="s">
        <v>1207</v>
      </c>
      <c r="H178" s="17">
        <v>1</v>
      </c>
      <c r="I178" s="129"/>
      <c r="J178" s="134"/>
      <c r="K178" s="127" t="s">
        <v>981</v>
      </c>
      <c r="L178" s="142" t="s">
        <v>981</v>
      </c>
      <c r="M178" s="17" t="s">
        <v>981</v>
      </c>
      <c r="N178" s="143"/>
      <c r="O178" s="144"/>
      <c r="P178" s="127" t="s">
        <v>981</v>
      </c>
      <c r="Q178" s="142" t="s">
        <v>981</v>
      </c>
      <c r="R178" s="17" t="s">
        <v>981</v>
      </c>
      <c r="S178" s="143"/>
      <c r="T178" s="144"/>
      <c r="U178" s="127" t="s">
        <v>981</v>
      </c>
      <c r="V178" s="17" t="s">
        <v>981</v>
      </c>
      <c r="W178" s="128" t="s">
        <v>981</v>
      </c>
      <c r="X178" s="129"/>
      <c r="Y178" s="144"/>
      <c r="Z178" s="127" t="s">
        <v>981</v>
      </c>
      <c r="AA178" s="17" t="s">
        <v>981</v>
      </c>
      <c r="AB178" s="128" t="s">
        <v>981</v>
      </c>
      <c r="AC178" s="129"/>
      <c r="AD178" s="144"/>
      <c r="AE178" s="131" t="s">
        <v>981</v>
      </c>
      <c r="AF178" s="38" t="s">
        <v>981</v>
      </c>
      <c r="AG178" s="145" t="s">
        <v>981</v>
      </c>
      <c r="AH178" s="143"/>
      <c r="AI178" s="144"/>
      <c r="AJ178" s="97"/>
      <c r="AK178" s="97"/>
      <c r="AL178" s="97"/>
      <c r="AM178" s="97"/>
      <c r="AN178" s="97"/>
    </row>
    <row r="179" spans="1:40" ht="72" x14ac:dyDescent="0.25">
      <c r="A179" s="17" t="str">
        <f>'4 priedo 1'!B183</f>
        <v>2.1.2.6.3</v>
      </c>
      <c r="B179" s="17" t="str">
        <f>'4 priedo 1'!C183</f>
        <v>R055514-190950-1135</v>
      </c>
      <c r="C179" s="17" t="str">
        <f>'4 priedo 1'!D183</f>
        <v>Intelektinės transporto sistemos diegimas Panevėžio mieste</v>
      </c>
      <c r="D179" s="17" t="str">
        <f>'4 priedo 1'!E183</f>
        <v>Panevėžio miesto savivaldybės administracija</v>
      </c>
      <c r="E179" s="110" t="s">
        <v>1208</v>
      </c>
      <c r="F179" s="141" t="s">
        <v>175</v>
      </c>
      <c r="G179" s="17" t="s">
        <v>1207</v>
      </c>
      <c r="H179" s="17">
        <v>1</v>
      </c>
      <c r="I179" s="129"/>
      <c r="J179" s="134"/>
      <c r="K179" s="127" t="s">
        <v>176</v>
      </c>
      <c r="L179" s="142" t="s">
        <v>1209</v>
      </c>
      <c r="M179" s="17">
        <v>1</v>
      </c>
      <c r="N179" s="143"/>
      <c r="O179" s="144"/>
      <c r="P179" s="127"/>
      <c r="Q179" s="142"/>
      <c r="R179" s="17"/>
      <c r="S179" s="143"/>
      <c r="T179" s="144"/>
      <c r="U179" s="127"/>
      <c r="V179" s="17"/>
      <c r="W179" s="128"/>
      <c r="X179" s="129"/>
      <c r="Y179" s="144"/>
      <c r="Z179" s="127"/>
      <c r="AA179" s="17"/>
      <c r="AB179" s="128"/>
      <c r="AC179" s="129"/>
      <c r="AD179" s="144"/>
      <c r="AE179" s="131"/>
      <c r="AF179" s="38"/>
      <c r="AG179" s="145"/>
      <c r="AH179" s="143"/>
      <c r="AI179" s="144"/>
      <c r="AJ179" s="97"/>
      <c r="AK179" s="97"/>
      <c r="AL179" s="97"/>
      <c r="AM179" s="97"/>
      <c r="AN179" s="97"/>
    </row>
    <row r="180" spans="1:40" ht="72" x14ac:dyDescent="0.25">
      <c r="A180" s="12" t="str">
        <f>'4 priedo 1'!B184</f>
        <v>2.1.2.7.</v>
      </c>
      <c r="B180" s="12"/>
      <c r="C180" s="481" t="str">
        <f>'4 priedo 1'!D184</f>
        <v>Priemonė: Aplinkai draugiško viešojo transporto plėtra</v>
      </c>
      <c r="D180" s="482"/>
      <c r="E180" s="485"/>
      <c r="F180" s="102" t="s">
        <v>981</v>
      </c>
      <c r="G180" s="57" t="s">
        <v>981</v>
      </c>
      <c r="H180" s="57" t="s">
        <v>981</v>
      </c>
      <c r="I180" s="103"/>
      <c r="J180" s="104"/>
      <c r="K180" s="121" t="s">
        <v>981</v>
      </c>
      <c r="L180" s="103" t="s">
        <v>981</v>
      </c>
      <c r="M180" s="57" t="s">
        <v>981</v>
      </c>
      <c r="N180" s="103"/>
      <c r="O180" s="104"/>
      <c r="P180" s="121" t="s">
        <v>981</v>
      </c>
      <c r="Q180" s="103" t="s">
        <v>981</v>
      </c>
      <c r="R180" s="57" t="s">
        <v>981</v>
      </c>
      <c r="S180" s="106"/>
      <c r="T180" s="107"/>
      <c r="U180" s="121" t="s">
        <v>981</v>
      </c>
      <c r="V180" s="57" t="s">
        <v>981</v>
      </c>
      <c r="W180" s="122" t="s">
        <v>981</v>
      </c>
      <c r="X180" s="106"/>
      <c r="Y180" s="107"/>
      <c r="Z180" s="121" t="s">
        <v>981</v>
      </c>
      <c r="AA180" s="57" t="s">
        <v>981</v>
      </c>
      <c r="AB180" s="122" t="s">
        <v>981</v>
      </c>
      <c r="AC180" s="103"/>
      <c r="AD180" s="104"/>
      <c r="AE180" s="123" t="s">
        <v>981</v>
      </c>
      <c r="AF180" s="105" t="s">
        <v>981</v>
      </c>
      <c r="AG180" s="124" t="s">
        <v>981</v>
      </c>
      <c r="AH180" s="106"/>
      <c r="AI180" s="107"/>
      <c r="AJ180" s="109"/>
      <c r="AK180" s="109"/>
      <c r="AL180" s="109"/>
      <c r="AM180" s="109"/>
      <c r="AN180" s="109"/>
    </row>
    <row r="181" spans="1:40" ht="84" x14ac:dyDescent="0.25">
      <c r="A181" s="17" t="str">
        <f>'4 priedo 1'!B185</f>
        <v>2.1.2.7.1</v>
      </c>
      <c r="B181" s="17" t="str">
        <f>'4 priedo 1'!C185</f>
        <v>R055518-100000-0136</v>
      </c>
      <c r="C181" s="17" t="str">
        <f>'4 priedo 1'!D185</f>
        <v>2020-02-28 SPT sprendimu Nr. 51/4S-6 projektų sąrašas panaikintas</v>
      </c>
      <c r="D181" s="17" t="str">
        <f>'4 priedo 1'!E185</f>
        <v>Biržų rajono savivaldybės administracija</v>
      </c>
      <c r="E181" s="179"/>
      <c r="F181" s="141" t="s">
        <v>178</v>
      </c>
      <c r="G181" s="17" t="s">
        <v>1210</v>
      </c>
      <c r="H181" s="17">
        <v>3</v>
      </c>
      <c r="I181" s="143"/>
      <c r="J181" s="144"/>
      <c r="K181" s="127" t="s">
        <v>981</v>
      </c>
      <c r="L181" s="142" t="s">
        <v>981</v>
      </c>
      <c r="M181" s="17" t="s">
        <v>981</v>
      </c>
      <c r="N181" s="129"/>
      <c r="O181" s="134"/>
      <c r="P181" s="127" t="s">
        <v>981</v>
      </c>
      <c r="Q181" s="142" t="s">
        <v>981</v>
      </c>
      <c r="R181" s="17" t="s">
        <v>981</v>
      </c>
      <c r="S181" s="143"/>
      <c r="T181" s="144"/>
      <c r="U181" s="127" t="s">
        <v>981</v>
      </c>
      <c r="V181" s="17" t="s">
        <v>981</v>
      </c>
      <c r="W181" s="128" t="s">
        <v>981</v>
      </c>
      <c r="X181" s="129"/>
      <c r="Y181" s="144"/>
      <c r="Z181" s="127" t="s">
        <v>981</v>
      </c>
      <c r="AA181" s="17" t="s">
        <v>981</v>
      </c>
      <c r="AB181" s="128" t="s">
        <v>981</v>
      </c>
      <c r="AC181" s="129"/>
      <c r="AD181" s="144"/>
      <c r="AE181" s="131" t="s">
        <v>981</v>
      </c>
      <c r="AF181" s="38" t="s">
        <v>981</v>
      </c>
      <c r="AG181" s="145" t="s">
        <v>981</v>
      </c>
      <c r="AH181" s="143"/>
      <c r="AI181" s="144"/>
      <c r="AJ181" s="97"/>
      <c r="AK181" s="97"/>
      <c r="AL181" s="97"/>
      <c r="AM181" s="97"/>
      <c r="AN181" s="97"/>
    </row>
    <row r="182" spans="1:40" ht="84" x14ac:dyDescent="0.25">
      <c r="A182" s="17" t="str">
        <f>'4 priedo 1'!B186</f>
        <v>2.1.2.7.2</v>
      </c>
      <c r="B182" s="17" t="str">
        <f>'4 priedo 1'!C186</f>
        <v>R055518-100000-0137</v>
      </c>
      <c r="C182" s="17" t="str">
        <f>'4 priedo 1'!D186</f>
        <v>Projektas RPT 2018-10-26 sprendimu Nr. 51/4S-28 išbrauktas</v>
      </c>
      <c r="D182" s="17"/>
      <c r="E182" s="78"/>
      <c r="F182" s="150" t="s">
        <v>981</v>
      </c>
      <c r="G182" s="78" t="s">
        <v>981</v>
      </c>
      <c r="H182" s="78" t="s">
        <v>981</v>
      </c>
      <c r="I182" s="155"/>
      <c r="J182" s="156"/>
      <c r="K182" s="153" t="s">
        <v>981</v>
      </c>
      <c r="L182" s="154" t="s">
        <v>981</v>
      </c>
      <c r="M182" s="78" t="s">
        <v>981</v>
      </c>
      <c r="N182" s="155"/>
      <c r="O182" s="156"/>
      <c r="P182" s="153" t="s">
        <v>981</v>
      </c>
      <c r="Q182" s="154" t="s">
        <v>981</v>
      </c>
      <c r="R182" s="78" t="s">
        <v>981</v>
      </c>
      <c r="S182" s="155"/>
      <c r="T182" s="156"/>
      <c r="U182" s="153" t="s">
        <v>981</v>
      </c>
      <c r="V182" s="78" t="s">
        <v>981</v>
      </c>
      <c r="W182" s="157" t="s">
        <v>981</v>
      </c>
      <c r="X182" s="151"/>
      <c r="Y182" s="156"/>
      <c r="Z182" s="153" t="s">
        <v>981</v>
      </c>
      <c r="AA182" s="78" t="s">
        <v>981</v>
      </c>
      <c r="AB182" s="157" t="s">
        <v>981</v>
      </c>
      <c r="AC182" s="151"/>
      <c r="AD182" s="156"/>
      <c r="AE182" s="135" t="s">
        <v>981</v>
      </c>
      <c r="AF182" s="136" t="s">
        <v>981</v>
      </c>
      <c r="AG182" s="158" t="s">
        <v>981</v>
      </c>
      <c r="AH182" s="155"/>
      <c r="AI182" s="156"/>
      <c r="AJ182" s="109"/>
      <c r="AK182" s="109"/>
      <c r="AL182" s="109"/>
      <c r="AM182" s="109"/>
      <c r="AN182" s="109"/>
    </row>
    <row r="183" spans="1:40" ht="96" x14ac:dyDescent="0.25">
      <c r="A183" s="17" t="str">
        <f>'4 priedo 1'!B187</f>
        <v>2.1.2.7.3</v>
      </c>
      <c r="B183" s="17" t="str">
        <f>'4 priedo 1'!C187</f>
        <v>R055517-105000-0138</v>
      </c>
      <c r="C183" s="17" t="str">
        <f>'4 priedo 1'!D187</f>
        <v>Miesto viešojo transporto priemonių parko atnaujinimas Panevėžio mieste</v>
      </c>
      <c r="D183" s="17" t="str">
        <f>'4 priedo 1'!E187</f>
        <v>Panevėžio miesto savivaldybės administracija</v>
      </c>
      <c r="E183" s="110" t="s">
        <v>1211</v>
      </c>
      <c r="F183" s="141" t="s">
        <v>178</v>
      </c>
      <c r="G183" s="17" t="s">
        <v>1212</v>
      </c>
      <c r="H183" s="17">
        <v>8</v>
      </c>
      <c r="I183" s="129">
        <v>12</v>
      </c>
      <c r="J183" s="134">
        <v>12</v>
      </c>
      <c r="K183" s="17" t="s">
        <v>981</v>
      </c>
      <c r="L183" s="142" t="s">
        <v>981</v>
      </c>
      <c r="M183" s="17" t="s">
        <v>981</v>
      </c>
      <c r="N183" s="129"/>
      <c r="O183" s="134"/>
      <c r="P183" s="141" t="s">
        <v>981</v>
      </c>
      <c r="Q183" s="142" t="s">
        <v>981</v>
      </c>
      <c r="R183" s="17" t="s">
        <v>981</v>
      </c>
      <c r="S183" s="143"/>
      <c r="T183" s="144"/>
      <c r="U183" s="141" t="s">
        <v>981</v>
      </c>
      <c r="V183" s="17" t="s">
        <v>981</v>
      </c>
      <c r="W183" s="17" t="s">
        <v>981</v>
      </c>
      <c r="X183" s="129"/>
      <c r="Y183" s="144"/>
      <c r="Z183" s="141" t="s">
        <v>981</v>
      </c>
      <c r="AA183" s="17" t="s">
        <v>981</v>
      </c>
      <c r="AB183" s="17" t="s">
        <v>981</v>
      </c>
      <c r="AC183" s="129"/>
      <c r="AD183" s="144"/>
      <c r="AE183" s="141" t="s">
        <v>981</v>
      </c>
      <c r="AF183" s="17" t="s">
        <v>981</v>
      </c>
      <c r="AG183" s="17" t="s">
        <v>981</v>
      </c>
      <c r="AH183" s="143"/>
      <c r="AI183" s="144"/>
      <c r="AJ183" s="97"/>
      <c r="AK183" s="97"/>
      <c r="AL183" s="97"/>
      <c r="AM183" s="97"/>
      <c r="AN183" s="97"/>
    </row>
    <row r="184" spans="1:40" ht="108" x14ac:dyDescent="0.25">
      <c r="A184" s="12" t="str">
        <f>'4 priedo 1'!B188</f>
        <v>2.1.2.8.</v>
      </c>
      <c r="B184" s="12"/>
      <c r="C184" s="481" t="str">
        <f>'4 priedo 1'!D188</f>
        <v xml:space="preserve">Priemonė: Kaimo gyvenamųjų vietovių (turinčių iki 1 tūkst. gyventojų) atnaujinimas </v>
      </c>
      <c r="D184" s="482"/>
      <c r="E184" s="57"/>
      <c r="F184" s="102" t="s">
        <v>981</v>
      </c>
      <c r="G184" s="57" t="s">
        <v>981</v>
      </c>
      <c r="H184" s="57" t="s">
        <v>981</v>
      </c>
      <c r="I184" s="103"/>
      <c r="J184" s="104"/>
      <c r="K184" s="121" t="s">
        <v>981</v>
      </c>
      <c r="L184" s="103" t="s">
        <v>981</v>
      </c>
      <c r="M184" s="57" t="s">
        <v>981</v>
      </c>
      <c r="N184" s="103"/>
      <c r="O184" s="104"/>
      <c r="P184" s="121" t="s">
        <v>981</v>
      </c>
      <c r="Q184" s="103" t="s">
        <v>981</v>
      </c>
      <c r="R184" s="57" t="s">
        <v>981</v>
      </c>
      <c r="S184" s="106"/>
      <c r="T184" s="107"/>
      <c r="U184" s="121" t="s">
        <v>981</v>
      </c>
      <c r="V184" s="57" t="s">
        <v>981</v>
      </c>
      <c r="W184" s="122" t="s">
        <v>981</v>
      </c>
      <c r="X184" s="106"/>
      <c r="Y184" s="107"/>
      <c r="Z184" s="121" t="s">
        <v>981</v>
      </c>
      <c r="AA184" s="57" t="s">
        <v>981</v>
      </c>
      <c r="AB184" s="122" t="s">
        <v>981</v>
      </c>
      <c r="AC184" s="103"/>
      <c r="AD184" s="104"/>
      <c r="AE184" s="123" t="s">
        <v>981</v>
      </c>
      <c r="AF184" s="105" t="s">
        <v>981</v>
      </c>
      <c r="AG184" s="124" t="s">
        <v>981</v>
      </c>
      <c r="AH184" s="106"/>
      <c r="AI184" s="107"/>
      <c r="AJ184" s="180"/>
      <c r="AK184" s="109"/>
      <c r="AL184" s="109"/>
      <c r="AM184" s="109"/>
      <c r="AN184" s="109"/>
    </row>
    <row r="185" spans="1:40" x14ac:dyDescent="0.25">
      <c r="A185" s="17" t="str">
        <f>'4 priedo 1'!B189</f>
        <v>2.1.2.8.1</v>
      </c>
      <c r="B185" s="17"/>
      <c r="C185" s="17"/>
      <c r="D185" s="17"/>
      <c r="E185" s="78"/>
      <c r="F185" s="153" t="s">
        <v>981</v>
      </c>
      <c r="G185" s="78" t="s">
        <v>981</v>
      </c>
      <c r="H185" s="78" t="s">
        <v>981</v>
      </c>
      <c r="I185" s="154"/>
      <c r="J185" s="168"/>
      <c r="K185" s="153" t="s">
        <v>981</v>
      </c>
      <c r="L185" s="154" t="s">
        <v>981</v>
      </c>
      <c r="M185" s="78" t="s">
        <v>981</v>
      </c>
      <c r="N185" s="154"/>
      <c r="O185" s="154"/>
      <c r="P185" s="153" t="s">
        <v>981</v>
      </c>
      <c r="Q185" s="154" t="s">
        <v>981</v>
      </c>
      <c r="R185" s="78" t="s">
        <v>981</v>
      </c>
      <c r="S185" s="154"/>
      <c r="T185" s="154"/>
      <c r="U185" s="153" t="s">
        <v>981</v>
      </c>
      <c r="V185" s="78" t="s">
        <v>981</v>
      </c>
      <c r="W185" s="157" t="s">
        <v>981</v>
      </c>
      <c r="X185" s="154"/>
      <c r="Y185" s="168"/>
      <c r="Z185" s="153" t="s">
        <v>981</v>
      </c>
      <c r="AA185" s="78" t="s">
        <v>981</v>
      </c>
      <c r="AB185" s="157" t="s">
        <v>981</v>
      </c>
      <c r="AC185" s="154"/>
      <c r="AD185" s="154"/>
      <c r="AE185" s="135" t="s">
        <v>981</v>
      </c>
      <c r="AF185" s="136" t="s">
        <v>981</v>
      </c>
      <c r="AG185" s="158" t="s">
        <v>981</v>
      </c>
      <c r="AH185" s="154"/>
      <c r="AI185" s="154"/>
      <c r="AJ185" s="177"/>
      <c r="AK185" s="177"/>
      <c r="AL185" s="177"/>
      <c r="AM185" s="177"/>
      <c r="AN185" s="177"/>
    </row>
    <row r="186" spans="1:40" ht="84" x14ac:dyDescent="0.25">
      <c r="A186" s="12" t="str">
        <f>'4 priedo 1'!B190</f>
        <v>2.1.2.9.</v>
      </c>
      <c r="B186" s="12"/>
      <c r="C186" s="481" t="str">
        <f>'4 priedo 1'!D190</f>
        <v>Priemonė: Pėsčiųjų ir dviračių takų rekonstrukcija ir plėtra</v>
      </c>
      <c r="D186" s="482"/>
      <c r="E186" s="57"/>
      <c r="F186" s="102" t="s">
        <v>981</v>
      </c>
      <c r="G186" s="57" t="s">
        <v>981</v>
      </c>
      <c r="H186" s="57" t="s">
        <v>981</v>
      </c>
      <c r="I186" s="103"/>
      <c r="J186" s="104"/>
      <c r="K186" s="121" t="s">
        <v>981</v>
      </c>
      <c r="L186" s="103" t="s">
        <v>981</v>
      </c>
      <c r="M186" s="57" t="s">
        <v>981</v>
      </c>
      <c r="N186" s="103"/>
      <c r="O186" s="104"/>
      <c r="P186" s="121" t="s">
        <v>981</v>
      </c>
      <c r="Q186" s="103" t="s">
        <v>981</v>
      </c>
      <c r="R186" s="57" t="s">
        <v>981</v>
      </c>
      <c r="S186" s="106"/>
      <c r="T186" s="107"/>
      <c r="U186" s="121" t="s">
        <v>981</v>
      </c>
      <c r="V186" s="57" t="s">
        <v>981</v>
      </c>
      <c r="W186" s="122" t="s">
        <v>981</v>
      </c>
      <c r="X186" s="106"/>
      <c r="Y186" s="107"/>
      <c r="Z186" s="121" t="s">
        <v>981</v>
      </c>
      <c r="AA186" s="57" t="s">
        <v>981</v>
      </c>
      <c r="AB186" s="122" t="s">
        <v>981</v>
      </c>
      <c r="AC186" s="103"/>
      <c r="AD186" s="104"/>
      <c r="AE186" s="123" t="s">
        <v>981</v>
      </c>
      <c r="AF186" s="105" t="s">
        <v>981</v>
      </c>
      <c r="AG186" s="124" t="s">
        <v>981</v>
      </c>
      <c r="AH186" s="106"/>
      <c r="AI186" s="107"/>
      <c r="AJ186" s="180"/>
      <c r="AK186" s="109"/>
      <c r="AL186" s="109"/>
      <c r="AM186" s="109"/>
      <c r="AN186" s="109"/>
    </row>
    <row r="187" spans="1:40" ht="168" x14ac:dyDescent="0.25">
      <c r="A187" s="17" t="str">
        <f>'4 priedo 1'!B191</f>
        <v>2.1.2.9.1</v>
      </c>
      <c r="B187" s="17" t="str">
        <f>'4 priedo 1'!C191</f>
        <v>R055516-190000-0139</v>
      </c>
      <c r="C187" s="17" t="str">
        <f>'4 priedo 1'!D191</f>
        <v>Dviračių ir pėsčiųjų tako Biržų mieste J. Basanavičiaus, Malūno, Atgimimo ir Jaunimo g. prie Širvėnos ežero įrengimas (II etapas)</v>
      </c>
      <c r="D187" s="17" t="str">
        <f>'4 priedo 1'!E191</f>
        <v>Biržų rajono savivaldybės administracija</v>
      </c>
      <c r="E187" s="17" t="s">
        <v>1213</v>
      </c>
      <c r="F187" s="141" t="s">
        <v>181</v>
      </c>
      <c r="G187" s="17" t="s">
        <v>1214</v>
      </c>
      <c r="H187" s="17">
        <v>1</v>
      </c>
      <c r="I187" s="129">
        <v>1</v>
      </c>
      <c r="J187" s="134">
        <v>1</v>
      </c>
      <c r="K187" s="127" t="s">
        <v>981</v>
      </c>
      <c r="L187" s="142" t="s">
        <v>981</v>
      </c>
      <c r="M187" s="17" t="s">
        <v>981</v>
      </c>
      <c r="N187" s="143"/>
      <c r="O187" s="144"/>
      <c r="P187" s="127" t="s">
        <v>981</v>
      </c>
      <c r="Q187" s="142" t="s">
        <v>981</v>
      </c>
      <c r="R187" s="17" t="s">
        <v>981</v>
      </c>
      <c r="S187" s="143"/>
      <c r="T187" s="144"/>
      <c r="U187" s="127" t="s">
        <v>981</v>
      </c>
      <c r="V187" s="17" t="s">
        <v>981</v>
      </c>
      <c r="W187" s="128" t="s">
        <v>981</v>
      </c>
      <c r="X187" s="129"/>
      <c r="Y187" s="144"/>
      <c r="Z187" s="127" t="s">
        <v>981</v>
      </c>
      <c r="AA187" s="17" t="s">
        <v>981</v>
      </c>
      <c r="AB187" s="128" t="s">
        <v>981</v>
      </c>
      <c r="AC187" s="129"/>
      <c r="AD187" s="144"/>
      <c r="AE187" s="131" t="s">
        <v>981</v>
      </c>
      <c r="AF187" s="38" t="s">
        <v>981</v>
      </c>
      <c r="AG187" s="145" t="s">
        <v>981</v>
      </c>
      <c r="AH187" s="143"/>
      <c r="AI187" s="144"/>
      <c r="AJ187" s="97"/>
      <c r="AK187" s="97"/>
      <c r="AL187" s="97"/>
      <c r="AM187" s="97"/>
      <c r="AN187" s="97"/>
    </row>
    <row r="188" spans="1:40" ht="109.5" customHeight="1" x14ac:dyDescent="0.25">
      <c r="A188" s="17" t="str">
        <f>'4 priedo 1'!B192</f>
        <v>2.1.2.9.2</v>
      </c>
      <c r="B188" s="17" t="str">
        <f>'4 priedo 1'!C192</f>
        <v>R055516-195000-0140</v>
      </c>
      <c r="C188" s="17" t="str">
        <f>'4 priedo 1'!D192</f>
        <v>„Dviračių transporto infrastruktūros plėtra Kupiškio mieste, K. Šimonio g.“</v>
      </c>
      <c r="D188" s="17" t="str">
        <f>'4 priedo 1'!E192</f>
        <v>Kupiškio rajono savivaldybės administracija</v>
      </c>
      <c r="E188" s="17" t="s">
        <v>1215</v>
      </c>
      <c r="F188" s="141" t="s">
        <v>182</v>
      </c>
      <c r="G188" s="17" t="s">
        <v>1216</v>
      </c>
      <c r="H188" s="17">
        <v>0.78</v>
      </c>
      <c r="I188" s="129">
        <v>0.78</v>
      </c>
      <c r="J188" s="134">
        <v>0.78</v>
      </c>
      <c r="K188" s="127" t="s">
        <v>981</v>
      </c>
      <c r="L188" s="142" t="s">
        <v>981</v>
      </c>
      <c r="M188" s="17" t="s">
        <v>981</v>
      </c>
      <c r="N188" s="143"/>
      <c r="O188" s="144"/>
      <c r="P188" s="127" t="s">
        <v>981</v>
      </c>
      <c r="Q188" s="142" t="s">
        <v>981</v>
      </c>
      <c r="R188" s="17" t="s">
        <v>981</v>
      </c>
      <c r="S188" s="143"/>
      <c r="T188" s="144"/>
      <c r="U188" s="127" t="s">
        <v>981</v>
      </c>
      <c r="V188" s="17" t="s">
        <v>981</v>
      </c>
      <c r="W188" s="128" t="s">
        <v>981</v>
      </c>
      <c r="X188" s="129"/>
      <c r="Y188" s="144"/>
      <c r="Z188" s="127" t="s">
        <v>981</v>
      </c>
      <c r="AA188" s="17" t="s">
        <v>981</v>
      </c>
      <c r="AB188" s="128" t="s">
        <v>981</v>
      </c>
      <c r="AC188" s="129"/>
      <c r="AD188" s="144"/>
      <c r="AE188" s="131" t="s">
        <v>981</v>
      </c>
      <c r="AF188" s="38" t="s">
        <v>981</v>
      </c>
      <c r="AG188" s="145" t="s">
        <v>981</v>
      </c>
      <c r="AH188" s="143"/>
      <c r="AI188" s="144"/>
      <c r="AJ188" s="97"/>
      <c r="AK188" s="97"/>
      <c r="AL188" s="97"/>
      <c r="AM188" s="97"/>
      <c r="AN188" s="97"/>
    </row>
    <row r="189" spans="1:40" ht="192" x14ac:dyDescent="0.25">
      <c r="A189" s="17" t="str">
        <f>'4 priedo 1'!B193</f>
        <v>2.1.2.9.3</v>
      </c>
      <c r="B189" s="17" t="str">
        <f>'4 priedo 1'!C193</f>
        <v>R055516-195000-0141</v>
      </c>
      <c r="C189" s="17" t="str">
        <f>'4 priedo 1'!D193</f>
        <v xml:space="preserve">Dviračių takų plėtra Panevėžyje (Nemuno gatvės dviračių tako, nuo Klaipėdos g. iki Ramygalos g.) rekonstrukcija ir trūkstamų atkarpų įrengimas) </v>
      </c>
      <c r="D189" s="17" t="str">
        <f>'4 priedo 1'!E193</f>
        <v>Panevėžio miesto savivaldybės administracija</v>
      </c>
      <c r="E189" s="17" t="s">
        <v>1217</v>
      </c>
      <c r="F189" s="141" t="s">
        <v>182</v>
      </c>
      <c r="G189" s="17" t="s">
        <v>1218</v>
      </c>
      <c r="H189" s="17">
        <v>2.0499999999999998</v>
      </c>
      <c r="I189" s="129">
        <v>2.08</v>
      </c>
      <c r="J189" s="134">
        <v>2.08</v>
      </c>
      <c r="K189" s="127" t="s">
        <v>981</v>
      </c>
      <c r="L189" s="142" t="s">
        <v>981</v>
      </c>
      <c r="M189" s="17" t="s">
        <v>981</v>
      </c>
      <c r="N189" s="143"/>
      <c r="O189" s="144"/>
      <c r="P189" s="127" t="s">
        <v>981</v>
      </c>
      <c r="Q189" s="142" t="s">
        <v>981</v>
      </c>
      <c r="R189" s="17" t="s">
        <v>981</v>
      </c>
      <c r="S189" s="143"/>
      <c r="T189" s="144"/>
      <c r="U189" s="127" t="s">
        <v>981</v>
      </c>
      <c r="V189" s="17" t="s">
        <v>981</v>
      </c>
      <c r="W189" s="128" t="s">
        <v>981</v>
      </c>
      <c r="X189" s="129"/>
      <c r="Y189" s="144"/>
      <c r="Z189" s="127" t="s">
        <v>981</v>
      </c>
      <c r="AA189" s="17" t="s">
        <v>981</v>
      </c>
      <c r="AB189" s="128" t="s">
        <v>981</v>
      </c>
      <c r="AC189" s="129"/>
      <c r="AD189" s="144"/>
      <c r="AE189" s="131" t="s">
        <v>981</v>
      </c>
      <c r="AF189" s="38" t="s">
        <v>981</v>
      </c>
      <c r="AG189" s="145" t="s">
        <v>981</v>
      </c>
      <c r="AH189" s="143"/>
      <c r="AI189" s="144"/>
      <c r="AJ189" s="97"/>
      <c r="AK189" s="97"/>
      <c r="AL189" s="97"/>
      <c r="AM189" s="97"/>
      <c r="AN189" s="97"/>
    </row>
    <row r="190" spans="1:40" ht="96" x14ac:dyDescent="0.25">
      <c r="A190" s="17" t="str">
        <f>'4 priedo 1'!B194</f>
        <v>2.1.2.9.4</v>
      </c>
      <c r="B190" s="17" t="str">
        <f>'4 priedo 1'!C194</f>
        <v>R055516-190000-0142</v>
      </c>
      <c r="C190" s="17" t="str">
        <f>'4 priedo 1'!D194</f>
        <v xml:space="preserve">Dviračių transporto infrastruktūros plėtra Taikos gatvėje Pasvalio mieste </v>
      </c>
      <c r="D190" s="17" t="str">
        <f>'4 priedo 1'!E194</f>
        <v>Pasvalio rajono savivaldybės administracija</v>
      </c>
      <c r="E190" s="17" t="s">
        <v>1219</v>
      </c>
      <c r="F190" s="141" t="s">
        <v>181</v>
      </c>
      <c r="G190" s="17" t="s">
        <v>1220</v>
      </c>
      <c r="H190" s="17">
        <v>0.64</v>
      </c>
      <c r="I190" s="129">
        <v>0.64</v>
      </c>
      <c r="J190" s="134">
        <v>0.64</v>
      </c>
      <c r="K190" s="127" t="s">
        <v>981</v>
      </c>
      <c r="L190" s="142" t="s">
        <v>981</v>
      </c>
      <c r="M190" s="17" t="s">
        <v>981</v>
      </c>
      <c r="N190" s="143"/>
      <c r="O190" s="144"/>
      <c r="P190" s="127" t="s">
        <v>981</v>
      </c>
      <c r="Q190" s="142" t="s">
        <v>981</v>
      </c>
      <c r="R190" s="17" t="s">
        <v>981</v>
      </c>
      <c r="S190" s="143"/>
      <c r="T190" s="144"/>
      <c r="U190" s="127" t="s">
        <v>981</v>
      </c>
      <c r="V190" s="17" t="s">
        <v>981</v>
      </c>
      <c r="W190" s="128" t="s">
        <v>981</v>
      </c>
      <c r="X190" s="129"/>
      <c r="Y190" s="144"/>
      <c r="Z190" s="127" t="s">
        <v>981</v>
      </c>
      <c r="AA190" s="17" t="s">
        <v>981</v>
      </c>
      <c r="AB190" s="128" t="s">
        <v>981</v>
      </c>
      <c r="AC190" s="129"/>
      <c r="AD190" s="144"/>
      <c r="AE190" s="131" t="s">
        <v>981</v>
      </c>
      <c r="AF190" s="38" t="s">
        <v>981</v>
      </c>
      <c r="AG190" s="145" t="s">
        <v>981</v>
      </c>
      <c r="AH190" s="143"/>
      <c r="AI190" s="144"/>
      <c r="AJ190" s="97"/>
      <c r="AK190" s="97"/>
      <c r="AL190" s="97"/>
      <c r="AM190" s="97"/>
      <c r="AN190" s="97"/>
    </row>
    <row r="191" spans="1:40" ht="96" x14ac:dyDescent="0.25">
      <c r="A191" s="17" t="str">
        <f>'4 priedo 1'!B195</f>
        <v>2.1.2.9.5</v>
      </c>
      <c r="B191" s="17" t="str">
        <f>'4 priedo 1'!C195</f>
        <v>R055516-190000-0143</v>
      </c>
      <c r="C191" s="17" t="str">
        <f>'4 priedo 1'!D195</f>
        <v xml:space="preserve">Pėsčiųjų ir dviračių takų plėtra Rokiškio miesto Vilties, Aušros gatvėse </v>
      </c>
      <c r="D191" s="17" t="str">
        <f>'4 priedo 1'!E195</f>
        <v>Rokiškio rajono savivaldybės administracija</v>
      </c>
      <c r="E191" s="17" t="s">
        <v>1221</v>
      </c>
      <c r="F191" s="141" t="s">
        <v>181</v>
      </c>
      <c r="G191" s="17" t="s">
        <v>1220</v>
      </c>
      <c r="H191" s="17">
        <v>1.29</v>
      </c>
      <c r="I191" s="142">
        <v>1.29</v>
      </c>
      <c r="J191" s="146">
        <v>0</v>
      </c>
      <c r="K191" s="127" t="s">
        <v>981</v>
      </c>
      <c r="L191" s="142" t="s">
        <v>981</v>
      </c>
      <c r="M191" s="17" t="s">
        <v>981</v>
      </c>
      <c r="N191" s="147"/>
      <c r="O191" s="148"/>
      <c r="P191" s="127" t="s">
        <v>981</v>
      </c>
      <c r="Q191" s="142" t="s">
        <v>981</v>
      </c>
      <c r="R191" s="17" t="s">
        <v>981</v>
      </c>
      <c r="S191" s="147"/>
      <c r="T191" s="148"/>
      <c r="U191" s="127" t="s">
        <v>981</v>
      </c>
      <c r="V191" s="17" t="s">
        <v>981</v>
      </c>
      <c r="W191" s="128" t="s">
        <v>981</v>
      </c>
      <c r="X191" s="142"/>
      <c r="Y191" s="148"/>
      <c r="Z191" s="127" t="s">
        <v>981</v>
      </c>
      <c r="AA191" s="17" t="s">
        <v>981</v>
      </c>
      <c r="AB191" s="128" t="s">
        <v>981</v>
      </c>
      <c r="AC191" s="142"/>
      <c r="AD191" s="148"/>
      <c r="AE191" s="131" t="s">
        <v>981</v>
      </c>
      <c r="AF191" s="38" t="s">
        <v>981</v>
      </c>
      <c r="AG191" s="145" t="s">
        <v>981</v>
      </c>
      <c r="AH191" s="147"/>
      <c r="AI191" s="148"/>
      <c r="AJ191" s="97"/>
      <c r="AK191" s="97"/>
      <c r="AL191" s="97"/>
      <c r="AM191" s="97"/>
      <c r="AN191" s="97"/>
    </row>
    <row r="192" spans="1:40" ht="108" x14ac:dyDescent="0.25">
      <c r="A192" s="17" t="str">
        <f>'4 priedo 1'!B196</f>
        <v>2.1.2.9.6</v>
      </c>
      <c r="B192" s="17" t="str">
        <f>'4 priedo 1'!C196</f>
        <v>R055516-190000-0144</v>
      </c>
      <c r="C192" s="17" t="str">
        <f>'4 priedo 1'!D196</f>
        <v>Pėsčiųjų ir dviračių takų plėtra Ramygalos miesto parke ir Parko g., Panevėžio rajone</v>
      </c>
      <c r="D192" s="17" t="str">
        <f>'4 priedo 1'!E196</f>
        <v>Panevėžio rajono savivaldybės administracija</v>
      </c>
      <c r="E192" s="17" t="s">
        <v>1222</v>
      </c>
      <c r="F192" s="141" t="s">
        <v>181</v>
      </c>
      <c r="G192" s="17" t="s">
        <v>1220</v>
      </c>
      <c r="H192" s="17">
        <v>0.84</v>
      </c>
      <c r="I192" s="129">
        <v>0.84</v>
      </c>
      <c r="J192" s="134">
        <v>0.84</v>
      </c>
      <c r="K192" s="127" t="s">
        <v>981</v>
      </c>
      <c r="L192" s="142" t="s">
        <v>981</v>
      </c>
      <c r="M192" s="17" t="s">
        <v>981</v>
      </c>
      <c r="N192" s="143"/>
      <c r="O192" s="144"/>
      <c r="P192" s="127" t="s">
        <v>981</v>
      </c>
      <c r="Q192" s="142" t="s">
        <v>981</v>
      </c>
      <c r="R192" s="17" t="s">
        <v>981</v>
      </c>
      <c r="S192" s="143"/>
      <c r="T192" s="144"/>
      <c r="U192" s="127" t="s">
        <v>981</v>
      </c>
      <c r="V192" s="17" t="s">
        <v>981</v>
      </c>
      <c r="W192" s="128" t="s">
        <v>981</v>
      </c>
      <c r="X192" s="129"/>
      <c r="Y192" s="144"/>
      <c r="Z192" s="127" t="s">
        <v>981</v>
      </c>
      <c r="AA192" s="17" t="s">
        <v>981</v>
      </c>
      <c r="AB192" s="128" t="s">
        <v>981</v>
      </c>
      <c r="AC192" s="129"/>
      <c r="AD192" s="144"/>
      <c r="AE192" s="131" t="s">
        <v>981</v>
      </c>
      <c r="AF192" s="38" t="s">
        <v>981</v>
      </c>
      <c r="AG192" s="145" t="s">
        <v>981</v>
      </c>
      <c r="AH192" s="143"/>
      <c r="AI192" s="144"/>
      <c r="AJ192" s="97"/>
      <c r="AK192" s="97"/>
      <c r="AL192" s="97"/>
      <c r="AM192" s="97"/>
      <c r="AN192" s="97"/>
    </row>
    <row r="193" spans="1:40" ht="108" x14ac:dyDescent="0.25">
      <c r="A193" s="17" t="str">
        <f>'4 priedo 1'!B197</f>
        <v>2.1.2.9.7</v>
      </c>
      <c r="B193" s="17" t="str">
        <f>'4 priedo 1'!C197</f>
        <v>R055516-190000-1144</v>
      </c>
      <c r="C193" s="17" t="str">
        <f>'4 priedo 1'!D197</f>
        <v>Pėsčiųjų ir dviračių tako nuo Vakarinės g. link Berčiūnų gyvenvietės modernizavimas</v>
      </c>
      <c r="D193" s="17" t="str">
        <f>'4 priedo 1'!E197</f>
        <v>Panevėžio miesto savivaldybės administracija</v>
      </c>
      <c r="E193" s="17"/>
      <c r="F193" s="141" t="s">
        <v>182</v>
      </c>
      <c r="G193" s="17" t="s">
        <v>1218</v>
      </c>
      <c r="H193" s="17">
        <v>0.5</v>
      </c>
      <c r="I193" s="129"/>
      <c r="J193" s="134"/>
      <c r="K193" s="127"/>
      <c r="L193" s="142"/>
      <c r="M193" s="17"/>
      <c r="N193" s="143"/>
      <c r="O193" s="144"/>
      <c r="P193" s="127"/>
      <c r="Q193" s="142"/>
      <c r="R193" s="17"/>
      <c r="S193" s="143"/>
      <c r="T193" s="144"/>
      <c r="U193" s="127"/>
      <c r="V193" s="17"/>
      <c r="W193" s="128"/>
      <c r="X193" s="129"/>
      <c r="Y193" s="144"/>
      <c r="Z193" s="127"/>
      <c r="AA193" s="17"/>
      <c r="AB193" s="128"/>
      <c r="AC193" s="129"/>
      <c r="AD193" s="144"/>
      <c r="AE193" s="131"/>
      <c r="AF193" s="38"/>
      <c r="AG193" s="145"/>
      <c r="AH193" s="143"/>
      <c r="AI193" s="144"/>
      <c r="AJ193" s="97"/>
      <c r="AK193" s="97"/>
      <c r="AL193" s="97"/>
      <c r="AM193" s="97"/>
      <c r="AN193" s="97"/>
    </row>
    <row r="194" spans="1:40" ht="84" x14ac:dyDescent="0.25">
      <c r="A194" s="17" t="str">
        <f>'4 priedo 1'!B198</f>
        <v>2.1.2.9.8</v>
      </c>
      <c r="B194" s="17" t="str">
        <f>'4 priedo 1'!C198</f>
        <v>R055516-190000-2144</v>
      </c>
      <c r="C194" s="17" t="str">
        <f>'4 priedo 1'!D198</f>
        <v>Dviračių ir pėsčiųjų tako Biržų mieste, Jaunimo g. dalyje, įrengimas</v>
      </c>
      <c r="D194" s="17" t="str">
        <f>'4 priedo 1'!E198</f>
        <v>Biržų rajono savivaldybės administracija</v>
      </c>
      <c r="E194" s="17"/>
      <c r="F194" s="141" t="s">
        <v>181</v>
      </c>
      <c r="G194" s="17" t="s">
        <v>1220</v>
      </c>
      <c r="H194" s="17">
        <v>0.1</v>
      </c>
      <c r="I194" s="129"/>
      <c r="J194" s="134"/>
      <c r="K194" s="127"/>
      <c r="L194" s="142"/>
      <c r="M194" s="17"/>
      <c r="N194" s="143"/>
      <c r="O194" s="144"/>
      <c r="P194" s="127"/>
      <c r="Q194" s="142"/>
      <c r="R194" s="17"/>
      <c r="S194" s="143"/>
      <c r="T194" s="144"/>
      <c r="U194" s="127"/>
      <c r="V194" s="17"/>
      <c r="W194" s="128"/>
      <c r="X194" s="129"/>
      <c r="Y194" s="144"/>
      <c r="Z194" s="127"/>
      <c r="AA194" s="17"/>
      <c r="AB194" s="128"/>
      <c r="AC194" s="129"/>
      <c r="AD194" s="144"/>
      <c r="AE194" s="131"/>
      <c r="AF194" s="38"/>
      <c r="AG194" s="145"/>
      <c r="AH194" s="143"/>
      <c r="AI194" s="144"/>
      <c r="AJ194" s="97"/>
      <c r="AK194" s="97"/>
      <c r="AL194" s="97"/>
      <c r="AM194" s="97"/>
      <c r="AN194" s="97"/>
    </row>
    <row r="195" spans="1:40" ht="72" x14ac:dyDescent="0.25">
      <c r="A195" s="12" t="str">
        <f>'4 priedo 1'!B199</f>
        <v>2.1.2.10.</v>
      </c>
      <c r="B195" s="12"/>
      <c r="C195" s="481" t="str">
        <f>'4 priedo 1'!D199</f>
        <v>Priemonė: Elektromobilių įkrovimo aikštelių įrengimas</v>
      </c>
      <c r="D195" s="482"/>
      <c r="E195" s="57"/>
      <c r="F195" s="102" t="s">
        <v>981</v>
      </c>
      <c r="G195" s="57" t="s">
        <v>981</v>
      </c>
      <c r="H195" s="57" t="s">
        <v>981</v>
      </c>
      <c r="I195" s="103"/>
      <c r="J195" s="104"/>
      <c r="K195" s="121" t="s">
        <v>981</v>
      </c>
      <c r="L195" s="103" t="s">
        <v>981</v>
      </c>
      <c r="M195" s="57" t="s">
        <v>981</v>
      </c>
      <c r="N195" s="103"/>
      <c r="O195" s="104"/>
      <c r="P195" s="121" t="s">
        <v>981</v>
      </c>
      <c r="Q195" s="103" t="s">
        <v>981</v>
      </c>
      <c r="R195" s="57" t="s">
        <v>981</v>
      </c>
      <c r="S195" s="106"/>
      <c r="T195" s="107"/>
      <c r="U195" s="121" t="s">
        <v>981</v>
      </c>
      <c r="V195" s="57" t="s">
        <v>981</v>
      </c>
      <c r="W195" s="122" t="s">
        <v>981</v>
      </c>
      <c r="X195" s="106"/>
      <c r="Y195" s="107"/>
      <c r="Z195" s="121" t="s">
        <v>981</v>
      </c>
      <c r="AA195" s="57" t="s">
        <v>981</v>
      </c>
      <c r="AB195" s="122" t="s">
        <v>981</v>
      </c>
      <c r="AC195" s="103"/>
      <c r="AD195" s="104"/>
      <c r="AE195" s="123" t="s">
        <v>981</v>
      </c>
      <c r="AF195" s="105" t="s">
        <v>981</v>
      </c>
      <c r="AG195" s="124" t="s">
        <v>981</v>
      </c>
      <c r="AH195" s="106"/>
      <c r="AI195" s="107"/>
      <c r="AJ195" s="180"/>
      <c r="AK195" s="109"/>
      <c r="AL195" s="109"/>
      <c r="AM195" s="109"/>
      <c r="AN195" s="109"/>
    </row>
    <row r="196" spans="1:40" ht="72" x14ac:dyDescent="0.25">
      <c r="A196" s="17" t="str">
        <f>'4 priedo 1'!B200</f>
        <v>2.1.2.10.1</v>
      </c>
      <c r="B196" s="17" t="str">
        <f>'4 priedo 1'!C200</f>
        <v>R055515-195000-0145</v>
      </c>
      <c r="C196" s="17" t="str">
        <f>'4 priedo 1'!D200</f>
        <v>Elektromobilių akumuliatorių įkrovimo stotelių įrengimas</v>
      </c>
      <c r="D196" s="17" t="str">
        <f>'4 priedo 1'!E200</f>
        <v>Panevėžio miesto savivaldybės administracija</v>
      </c>
      <c r="E196" s="17" t="s">
        <v>1223</v>
      </c>
      <c r="F196" s="141" t="s">
        <v>185</v>
      </c>
      <c r="G196" s="17" t="s">
        <v>1224</v>
      </c>
      <c r="H196" s="17">
        <v>3</v>
      </c>
      <c r="I196" s="129">
        <v>6</v>
      </c>
      <c r="J196" s="134">
        <v>6</v>
      </c>
      <c r="K196" s="127" t="s">
        <v>981</v>
      </c>
      <c r="L196" s="142" t="s">
        <v>981</v>
      </c>
      <c r="M196" s="17" t="s">
        <v>981</v>
      </c>
      <c r="N196" s="143"/>
      <c r="O196" s="144"/>
      <c r="P196" s="127" t="s">
        <v>981</v>
      </c>
      <c r="Q196" s="142" t="s">
        <v>981</v>
      </c>
      <c r="R196" s="17" t="s">
        <v>981</v>
      </c>
      <c r="S196" s="143"/>
      <c r="T196" s="144"/>
      <c r="U196" s="127" t="s">
        <v>981</v>
      </c>
      <c r="V196" s="17" t="s">
        <v>981</v>
      </c>
      <c r="W196" s="128" t="s">
        <v>981</v>
      </c>
      <c r="X196" s="129"/>
      <c r="Y196" s="144"/>
      <c r="Z196" s="127" t="s">
        <v>981</v>
      </c>
      <c r="AA196" s="17" t="s">
        <v>981</v>
      </c>
      <c r="AB196" s="128" t="s">
        <v>981</v>
      </c>
      <c r="AC196" s="129"/>
      <c r="AD196" s="144"/>
      <c r="AE196" s="131" t="s">
        <v>981</v>
      </c>
      <c r="AF196" s="38" t="s">
        <v>981</v>
      </c>
      <c r="AG196" s="145" t="s">
        <v>981</v>
      </c>
      <c r="AH196" s="143"/>
      <c r="AI196" s="144"/>
      <c r="AJ196" s="97"/>
      <c r="AK196" s="97"/>
      <c r="AL196" s="97"/>
      <c r="AM196" s="97"/>
      <c r="AN196" s="97"/>
    </row>
    <row r="197" spans="1:40" ht="72" x14ac:dyDescent="0.25">
      <c r="A197" s="12" t="str">
        <f>'4 priedo 1'!B201</f>
        <v>2.1.2.11.</v>
      </c>
      <c r="B197" s="12"/>
      <c r="C197" s="481" t="str">
        <f>'4 priedo 1'!D201</f>
        <v xml:space="preserve">Priemonė: Taršos mažinimo priemonių įgyvendinimas </v>
      </c>
      <c r="D197" s="482"/>
      <c r="E197" s="57"/>
      <c r="F197" s="102" t="s">
        <v>981</v>
      </c>
      <c r="G197" s="57" t="s">
        <v>981</v>
      </c>
      <c r="H197" s="57" t="s">
        <v>981</v>
      </c>
      <c r="I197" s="103"/>
      <c r="J197" s="104"/>
      <c r="K197" s="121"/>
      <c r="L197" s="103"/>
      <c r="M197" s="57"/>
      <c r="N197" s="103"/>
      <c r="O197" s="104"/>
      <c r="P197" s="121"/>
      <c r="Q197" s="103"/>
      <c r="R197" s="57"/>
      <c r="S197" s="106"/>
      <c r="T197" s="107"/>
      <c r="U197" s="121"/>
      <c r="V197" s="57"/>
      <c r="W197" s="122"/>
      <c r="X197" s="106"/>
      <c r="Y197" s="107"/>
      <c r="Z197" s="121"/>
      <c r="AA197" s="57"/>
      <c r="AB197" s="122"/>
      <c r="AC197" s="103"/>
      <c r="AD197" s="104"/>
      <c r="AE197" s="123"/>
      <c r="AF197" s="105"/>
      <c r="AG197" s="124"/>
      <c r="AH197" s="106"/>
      <c r="AI197" s="107"/>
      <c r="AJ197" s="180"/>
      <c r="AK197" s="109"/>
      <c r="AL197" s="109"/>
      <c r="AM197" s="109"/>
      <c r="AN197" s="109"/>
    </row>
    <row r="198" spans="1:40" ht="120" x14ac:dyDescent="0.25">
      <c r="A198" s="17" t="str">
        <f>'4 priedo 1'!B202</f>
        <v>2.1.2.11.1</v>
      </c>
      <c r="B198" s="17" t="str">
        <f>'4 priedo 1'!C202</f>
        <v>R050021-375000-0146</v>
      </c>
      <c r="C198" s="17" t="str">
        <f>'4 priedo 1'!D202</f>
        <v>Oro kokybės valdymo planų parengimas ir taršos mažinimo priemonių įgyvendinimas</v>
      </c>
      <c r="D198" s="17" t="str">
        <f>'4 priedo 1'!E202</f>
        <v>Panevėžio miesto savivaldybės administracija</v>
      </c>
      <c r="E198" s="17" t="s">
        <v>1225</v>
      </c>
      <c r="F198" s="141" t="s">
        <v>186</v>
      </c>
      <c r="G198" s="17" t="s">
        <v>1226</v>
      </c>
      <c r="H198" s="17">
        <v>1</v>
      </c>
      <c r="I198" s="142">
        <v>1</v>
      </c>
      <c r="J198" s="146">
        <v>1</v>
      </c>
      <c r="K198" s="127" t="s">
        <v>187</v>
      </c>
      <c r="L198" s="142" t="s">
        <v>1227</v>
      </c>
      <c r="M198" s="17">
        <v>2</v>
      </c>
      <c r="N198" s="142">
        <v>3</v>
      </c>
      <c r="O198" s="146">
        <v>2</v>
      </c>
      <c r="P198" s="127" t="s">
        <v>188</v>
      </c>
      <c r="Q198" s="142" t="s">
        <v>1228</v>
      </c>
      <c r="R198" s="17">
        <v>2</v>
      </c>
      <c r="S198" s="142">
        <v>2</v>
      </c>
      <c r="T198" s="146">
        <v>2</v>
      </c>
      <c r="U198" s="127"/>
      <c r="V198" s="17"/>
      <c r="W198" s="128"/>
      <c r="X198" s="142"/>
      <c r="Y198" s="148"/>
      <c r="Z198" s="127"/>
      <c r="AA198" s="17"/>
      <c r="AB198" s="128"/>
      <c r="AC198" s="142"/>
      <c r="AD198" s="148"/>
      <c r="AE198" s="131"/>
      <c r="AF198" s="38"/>
      <c r="AG198" s="145"/>
      <c r="AH198" s="147"/>
      <c r="AI198" s="148"/>
      <c r="AJ198" s="97"/>
      <c r="AK198" s="97"/>
      <c r="AL198" s="97"/>
      <c r="AM198" s="97"/>
      <c r="AN198" s="97"/>
    </row>
  </sheetData>
  <mergeCells count="6">
    <mergeCell ref="F3:AI3"/>
    <mergeCell ref="A3:A4"/>
    <mergeCell ref="B3:B4"/>
    <mergeCell ref="C3:C4"/>
    <mergeCell ref="D3:D4"/>
    <mergeCell ref="E3:E4"/>
  </mergeCells>
  <pageMargins left="0.7" right="0.7" top="0.75" bottom="0.75" header="0.3" footer="0.3"/>
  <pageSetup paperSize="9" scale="2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8"/>
  <sheetViews>
    <sheetView tabSelected="1" workbookViewId="0">
      <selection activeCell="G14" sqref="G14"/>
    </sheetView>
  </sheetViews>
  <sheetFormatPr defaultRowHeight="15" x14ac:dyDescent="0.25"/>
  <cols>
    <col min="1" max="1" width="4.42578125" style="1" customWidth="1"/>
    <col min="2" max="2" width="37.5703125" style="1" customWidth="1"/>
    <col min="3" max="3" width="56.85546875" style="205" customWidth="1"/>
    <col min="4" max="4" width="11.5703125" style="1" customWidth="1"/>
    <col min="5" max="5" width="15.28515625" style="1" customWidth="1"/>
    <col min="6" max="6" width="10.5703125" style="1" customWidth="1"/>
    <col min="7" max="7" width="11.28515625" style="1" customWidth="1"/>
    <col min="8" max="8" width="10.5703125" style="1" customWidth="1"/>
    <col min="9" max="9" width="9.140625" style="1"/>
    <col min="10" max="10" width="10.42578125" style="1" customWidth="1"/>
    <col min="11" max="11" width="10" style="1" customWidth="1"/>
    <col min="12" max="12" width="9.85546875" style="1" customWidth="1"/>
    <col min="13" max="13" width="10.5703125" style="1" customWidth="1"/>
    <col min="14" max="16" width="9.140625" style="1"/>
    <col min="17" max="17" width="10.42578125" style="1" customWidth="1"/>
    <col min="18" max="18" width="10" style="1" customWidth="1"/>
    <col min="19" max="19" width="9.85546875" style="1" customWidth="1"/>
    <col min="20" max="20" width="10.5703125" style="1" customWidth="1"/>
    <col min="21" max="22" width="9.140625" style="1"/>
    <col min="23" max="23" width="18.5703125" style="1" customWidth="1"/>
    <col min="24" max="16384" width="9.140625" style="1"/>
  </cols>
  <sheetData>
    <row r="1" spans="2:21" ht="15.75" customHeight="1" x14ac:dyDescent="0.25">
      <c r="C1" s="515" t="s">
        <v>20</v>
      </c>
      <c r="N1" s="2"/>
      <c r="U1" s="2"/>
    </row>
    <row r="2" spans="2:21" ht="15.75" x14ac:dyDescent="0.25">
      <c r="C2" s="515" t="s">
        <v>21</v>
      </c>
      <c r="N2" s="3"/>
      <c r="U2" s="3"/>
    </row>
    <row r="3" spans="2:21" ht="15.75" x14ac:dyDescent="0.25">
      <c r="C3" s="515" t="s">
        <v>22</v>
      </c>
      <c r="N3" s="3"/>
      <c r="U3" s="3"/>
    </row>
    <row r="4" spans="2:21" ht="15.75" x14ac:dyDescent="0.25">
      <c r="C4" s="515"/>
      <c r="N4" s="3"/>
      <c r="U4" s="3"/>
    </row>
    <row r="5" spans="2:21" ht="15.75" x14ac:dyDescent="0.25">
      <c r="B5" s="24" t="s">
        <v>23</v>
      </c>
      <c r="D5" s="7"/>
      <c r="N5" s="3"/>
      <c r="U5" s="3"/>
    </row>
    <row r="6" spans="2:21" ht="15.75" x14ac:dyDescent="0.25">
      <c r="B6" s="5" t="s">
        <v>19</v>
      </c>
      <c r="E6" s="4"/>
      <c r="F6" s="4"/>
      <c r="G6" s="4"/>
      <c r="H6" s="4"/>
    </row>
    <row r="7" spans="2:21" x14ac:dyDescent="0.25">
      <c r="B7" s="6" t="s">
        <v>3</v>
      </c>
      <c r="C7" s="516" t="s">
        <v>4</v>
      </c>
      <c r="D7" s="21"/>
    </row>
    <row r="8" spans="2:21" x14ac:dyDescent="0.25">
      <c r="B8" s="561" t="s">
        <v>0</v>
      </c>
      <c r="C8" s="562"/>
      <c r="D8" s="22"/>
    </row>
    <row r="9" spans="2:21" s="47" customFormat="1" ht="25.5" x14ac:dyDescent="0.2">
      <c r="B9" s="50" t="s">
        <v>192</v>
      </c>
      <c r="C9" s="517"/>
      <c r="D9" s="21"/>
    </row>
    <row r="10" spans="2:21" s="47" customFormat="1" ht="25.5" x14ac:dyDescent="0.2">
      <c r="B10" s="50" t="s">
        <v>193</v>
      </c>
      <c r="C10" s="517"/>
      <c r="D10" s="21"/>
    </row>
    <row r="11" spans="2:21" s="47" customFormat="1" ht="63.75" x14ac:dyDescent="0.2">
      <c r="B11" s="50" t="s">
        <v>194</v>
      </c>
      <c r="C11" s="517"/>
      <c r="D11" s="21"/>
    </row>
    <row r="12" spans="2:21" s="47" customFormat="1" ht="25.5" x14ac:dyDescent="0.2">
      <c r="B12" s="50" t="s">
        <v>195</v>
      </c>
      <c r="C12" s="517"/>
      <c r="D12" s="21"/>
    </row>
    <row r="13" spans="2:21" s="47" customFormat="1" ht="12.75" x14ac:dyDescent="0.2">
      <c r="B13" s="50" t="s">
        <v>196</v>
      </c>
      <c r="C13" s="517"/>
      <c r="D13" s="21"/>
    </row>
    <row r="14" spans="2:21" s="47" customFormat="1" ht="89.25" x14ac:dyDescent="0.2">
      <c r="B14" s="50" t="s">
        <v>197</v>
      </c>
      <c r="C14" s="517"/>
      <c r="D14" s="21"/>
    </row>
    <row r="15" spans="2:21" s="47" customFormat="1" ht="25.5" x14ac:dyDescent="0.2">
      <c r="B15" s="50" t="s">
        <v>198</v>
      </c>
      <c r="C15" s="518" t="s">
        <v>1443</v>
      </c>
      <c r="D15" s="21"/>
    </row>
    <row r="16" spans="2:21" s="47" customFormat="1" ht="25.5" x14ac:dyDescent="0.2">
      <c r="B16" s="50" t="s">
        <v>199</v>
      </c>
      <c r="C16" s="517"/>
      <c r="D16" s="21"/>
    </row>
    <row r="17" spans="2:4" s="47" customFormat="1" ht="38.25" x14ac:dyDescent="0.2">
      <c r="B17" s="50" t="s">
        <v>200</v>
      </c>
      <c r="C17" s="517"/>
      <c r="D17" s="21"/>
    </row>
    <row r="18" spans="2:4" s="47" customFormat="1" ht="84" x14ac:dyDescent="0.2">
      <c r="B18" s="50" t="s">
        <v>201</v>
      </c>
      <c r="C18" s="518" t="s">
        <v>1436</v>
      </c>
      <c r="D18" s="21"/>
    </row>
    <row r="19" spans="2:4" s="47" customFormat="1" ht="25.5" x14ac:dyDescent="0.2">
      <c r="B19" s="50" t="s">
        <v>202</v>
      </c>
      <c r="C19" s="517"/>
      <c r="D19" s="21"/>
    </row>
    <row r="20" spans="2:4" s="47" customFormat="1" ht="25.5" x14ac:dyDescent="0.2">
      <c r="B20" s="50" t="s">
        <v>203</v>
      </c>
      <c r="C20" s="517"/>
      <c r="D20" s="21"/>
    </row>
    <row r="21" spans="2:4" s="47" customFormat="1" ht="48" x14ac:dyDescent="0.2">
      <c r="B21" s="50" t="s">
        <v>204</v>
      </c>
      <c r="C21" s="518" t="s">
        <v>1453</v>
      </c>
      <c r="D21" s="21"/>
    </row>
    <row r="22" spans="2:4" s="47" customFormat="1" ht="25.5" x14ac:dyDescent="0.2">
      <c r="B22" s="50" t="s">
        <v>205</v>
      </c>
      <c r="C22" s="517"/>
      <c r="D22" s="21"/>
    </row>
    <row r="23" spans="2:4" s="47" customFormat="1" ht="51" x14ac:dyDescent="0.2">
      <c r="B23" s="50" t="s">
        <v>206</v>
      </c>
      <c r="C23" s="517"/>
      <c r="D23" s="21"/>
    </row>
    <row r="24" spans="2:4" s="47" customFormat="1" ht="25.5" x14ac:dyDescent="0.2">
      <c r="B24" s="50" t="s">
        <v>207</v>
      </c>
      <c r="C24" s="518" t="s">
        <v>335</v>
      </c>
      <c r="D24" s="21"/>
    </row>
    <row r="25" spans="2:4" s="47" customFormat="1" ht="25.5" x14ac:dyDescent="0.2">
      <c r="B25" s="50" t="s">
        <v>208</v>
      </c>
      <c r="C25" s="517"/>
      <c r="D25" s="21"/>
    </row>
    <row r="26" spans="2:4" s="47" customFormat="1" ht="38.25" x14ac:dyDescent="0.2">
      <c r="B26" s="50" t="s">
        <v>209</v>
      </c>
      <c r="C26" s="518" t="s">
        <v>1452</v>
      </c>
      <c r="D26" s="21"/>
    </row>
    <row r="27" spans="2:4" s="47" customFormat="1" ht="12.75" x14ac:dyDescent="0.2">
      <c r="B27" s="50" t="s">
        <v>210</v>
      </c>
      <c r="C27" s="517"/>
      <c r="D27" s="21"/>
    </row>
    <row r="28" spans="2:4" s="47" customFormat="1" ht="38.25" x14ac:dyDescent="0.2">
      <c r="B28" s="50" t="s">
        <v>211</v>
      </c>
      <c r="C28" s="518" t="s">
        <v>332</v>
      </c>
      <c r="D28" s="21"/>
    </row>
    <row r="29" spans="2:4" s="47" customFormat="1" ht="25.5" x14ac:dyDescent="0.2">
      <c r="B29" s="50" t="s">
        <v>212</v>
      </c>
      <c r="C29" s="517"/>
      <c r="D29" s="21"/>
    </row>
    <row r="30" spans="2:4" s="47" customFormat="1" ht="25.5" x14ac:dyDescent="0.2">
      <c r="B30" s="50" t="s">
        <v>213</v>
      </c>
      <c r="C30" s="517"/>
      <c r="D30" s="21"/>
    </row>
    <row r="31" spans="2:4" s="47" customFormat="1" ht="25.5" x14ac:dyDescent="0.2">
      <c r="B31" s="50" t="s">
        <v>214</v>
      </c>
      <c r="C31" s="517"/>
      <c r="D31" s="21"/>
    </row>
    <row r="32" spans="2:4" s="47" customFormat="1" ht="37.5" customHeight="1" x14ac:dyDescent="0.2">
      <c r="B32" s="50" t="s">
        <v>215</v>
      </c>
      <c r="C32" s="518" t="s">
        <v>1451</v>
      </c>
      <c r="D32" s="21"/>
    </row>
    <row r="33" spans="1:4" s="47" customFormat="1" ht="12.75" x14ac:dyDescent="0.2">
      <c r="B33" s="559" t="s">
        <v>1</v>
      </c>
      <c r="C33" s="560"/>
      <c r="D33" s="48"/>
    </row>
    <row r="34" spans="1:4" s="47" customFormat="1" ht="51" x14ac:dyDescent="0.2">
      <c r="A34" s="49"/>
      <c r="B34" s="50" t="s">
        <v>216</v>
      </c>
      <c r="C34" s="519"/>
      <c r="D34" s="48"/>
    </row>
    <row r="35" spans="1:4" s="47" customFormat="1" ht="38.25" x14ac:dyDescent="0.2">
      <c r="A35" s="49"/>
      <c r="B35" s="50" t="s">
        <v>217</v>
      </c>
      <c r="C35" s="519"/>
      <c r="D35" s="48"/>
    </row>
    <row r="36" spans="1:4" s="47" customFormat="1" ht="25.5" x14ac:dyDescent="0.2">
      <c r="A36" s="49"/>
      <c r="B36" s="50" t="s">
        <v>218</v>
      </c>
      <c r="C36" s="518" t="s">
        <v>1438</v>
      </c>
      <c r="D36" s="48"/>
    </row>
    <row r="37" spans="1:4" s="47" customFormat="1" ht="38.25" x14ac:dyDescent="0.2">
      <c r="A37" s="49"/>
      <c r="B37" s="50" t="s">
        <v>219</v>
      </c>
      <c r="C37" s="519"/>
      <c r="D37" s="48"/>
    </row>
    <row r="38" spans="1:4" s="47" customFormat="1" ht="12.75" x14ac:dyDescent="0.2">
      <c r="A38" s="49"/>
      <c r="B38" s="50" t="s">
        <v>220</v>
      </c>
      <c r="C38" s="519"/>
      <c r="D38" s="48"/>
    </row>
    <row r="39" spans="1:4" s="47" customFormat="1" ht="12.75" x14ac:dyDescent="0.2">
      <c r="A39" s="49"/>
      <c r="B39" s="50" t="s">
        <v>221</v>
      </c>
      <c r="C39" s="519"/>
      <c r="D39" s="48"/>
    </row>
    <row r="40" spans="1:4" s="47" customFormat="1" ht="38.25" x14ac:dyDescent="0.2">
      <c r="A40" s="49"/>
      <c r="B40" s="50" t="s">
        <v>222</v>
      </c>
      <c r="C40" s="519"/>
      <c r="D40" s="48"/>
    </row>
    <row r="41" spans="1:4" s="47" customFormat="1" ht="51" x14ac:dyDescent="0.2">
      <c r="A41" s="49"/>
      <c r="B41" s="50" t="s">
        <v>223</v>
      </c>
      <c r="C41" s="519"/>
      <c r="D41" s="48"/>
    </row>
    <row r="42" spans="1:4" s="47" customFormat="1" ht="51" x14ac:dyDescent="0.2">
      <c r="A42" s="49"/>
      <c r="B42" s="50" t="s">
        <v>224</v>
      </c>
      <c r="C42" s="519"/>
      <c r="D42" s="48"/>
    </row>
    <row r="43" spans="1:4" s="47" customFormat="1" ht="12.75" x14ac:dyDescent="0.2">
      <c r="A43" s="49"/>
      <c r="B43" s="50" t="s">
        <v>225</v>
      </c>
      <c r="C43" s="519"/>
      <c r="D43" s="48"/>
    </row>
    <row r="44" spans="1:4" s="47" customFormat="1" ht="25.5" x14ac:dyDescent="0.2">
      <c r="A44" s="49"/>
      <c r="B44" s="50" t="s">
        <v>226</v>
      </c>
      <c r="C44" s="519"/>
      <c r="D44" s="48"/>
    </row>
    <row r="45" spans="1:4" s="47" customFormat="1" ht="25.5" x14ac:dyDescent="0.2">
      <c r="A45" s="49"/>
      <c r="B45" s="50" t="s">
        <v>227</v>
      </c>
      <c r="C45" s="518" t="s">
        <v>1440</v>
      </c>
      <c r="D45" s="48"/>
    </row>
    <row r="46" spans="1:4" s="47" customFormat="1" ht="25.5" x14ac:dyDescent="0.2">
      <c r="A46" s="49"/>
      <c r="B46" s="50" t="s">
        <v>228</v>
      </c>
      <c r="C46" s="518" t="s">
        <v>1440</v>
      </c>
      <c r="D46" s="48"/>
    </row>
    <row r="47" spans="1:4" s="47" customFormat="1" ht="25.5" x14ac:dyDescent="0.2">
      <c r="A47" s="49"/>
      <c r="B47" s="50" t="s">
        <v>229</v>
      </c>
      <c r="C47" s="518" t="s">
        <v>1439</v>
      </c>
      <c r="D47" s="48"/>
    </row>
    <row r="48" spans="1:4" s="47" customFormat="1" ht="12.75" x14ac:dyDescent="0.2">
      <c r="A48" s="49"/>
      <c r="B48" s="50" t="s">
        <v>230</v>
      </c>
      <c r="C48" s="519"/>
      <c r="D48" s="48"/>
    </row>
    <row r="49" spans="1:4" s="47" customFormat="1" ht="12.75" x14ac:dyDescent="0.2">
      <c r="A49" s="49"/>
      <c r="B49" s="50" t="s">
        <v>231</v>
      </c>
      <c r="C49" s="519"/>
      <c r="D49" s="48"/>
    </row>
    <row r="50" spans="1:4" s="47" customFormat="1" ht="84" x14ac:dyDescent="0.2">
      <c r="A50" s="49"/>
      <c r="B50" s="50" t="s">
        <v>232</v>
      </c>
      <c r="C50" s="518" t="s">
        <v>1450</v>
      </c>
      <c r="D50" s="48"/>
    </row>
    <row r="51" spans="1:4" s="47" customFormat="1" ht="25.5" x14ac:dyDescent="0.2">
      <c r="A51" s="49"/>
      <c r="B51" s="50" t="s">
        <v>233</v>
      </c>
      <c r="C51" s="519"/>
      <c r="D51" s="48"/>
    </row>
    <row r="52" spans="1:4" s="47" customFormat="1" ht="38.25" customHeight="1" x14ac:dyDescent="0.2">
      <c r="A52" s="49"/>
      <c r="B52" s="50" t="s">
        <v>234</v>
      </c>
      <c r="C52" s="518" t="s">
        <v>1441</v>
      </c>
      <c r="D52" s="48"/>
    </row>
    <row r="53" spans="1:4" s="47" customFormat="1" ht="60" x14ac:dyDescent="0.2">
      <c r="A53" s="49"/>
      <c r="B53" s="50" t="s">
        <v>235</v>
      </c>
      <c r="C53" s="518" t="s">
        <v>1442</v>
      </c>
      <c r="D53" s="48"/>
    </row>
    <row r="54" spans="1:4" s="47" customFormat="1" ht="63.75" x14ac:dyDescent="0.2">
      <c r="A54" s="49"/>
      <c r="B54" s="50" t="s">
        <v>236</v>
      </c>
      <c r="C54" s="518" t="s">
        <v>1444</v>
      </c>
      <c r="D54" s="48"/>
    </row>
    <row r="55" spans="1:4" s="47" customFormat="1" ht="12.75" x14ac:dyDescent="0.2">
      <c r="A55" s="49"/>
      <c r="B55" s="50" t="s">
        <v>237</v>
      </c>
      <c r="C55" s="519"/>
      <c r="D55" s="48"/>
    </row>
    <row r="56" spans="1:4" s="47" customFormat="1" ht="72" x14ac:dyDescent="0.2">
      <c r="A56" s="49"/>
      <c r="B56" s="50" t="s">
        <v>238</v>
      </c>
      <c r="C56" s="518" t="s">
        <v>1449</v>
      </c>
      <c r="D56" s="48"/>
    </row>
    <row r="57" spans="1:4" s="47" customFormat="1" ht="60" x14ac:dyDescent="0.2">
      <c r="A57" s="49"/>
      <c r="B57" s="50" t="s">
        <v>239</v>
      </c>
      <c r="C57" s="518" t="s">
        <v>1445</v>
      </c>
      <c r="D57" s="48"/>
    </row>
    <row r="58" spans="1:4" s="47" customFormat="1" ht="48" x14ac:dyDescent="0.2">
      <c r="A58" s="49"/>
      <c r="B58" s="50" t="s">
        <v>240</v>
      </c>
      <c r="C58" s="518" t="s">
        <v>1448</v>
      </c>
      <c r="D58" s="48"/>
    </row>
    <row r="59" spans="1:4" s="47" customFormat="1" ht="39" customHeight="1" x14ac:dyDescent="0.2">
      <c r="A59" s="49"/>
      <c r="B59" s="50" t="s">
        <v>241</v>
      </c>
      <c r="C59" s="518" t="s">
        <v>1446</v>
      </c>
      <c r="D59" s="48"/>
    </row>
    <row r="60" spans="1:4" s="47" customFormat="1" ht="51" x14ac:dyDescent="0.2">
      <c r="A60" s="49"/>
      <c r="B60" s="50" t="s">
        <v>242</v>
      </c>
      <c r="C60" s="519"/>
      <c r="D60" s="48"/>
    </row>
    <row r="61" spans="1:4" s="47" customFormat="1" ht="60" x14ac:dyDescent="0.2">
      <c r="A61" s="49"/>
      <c r="B61" s="50" t="s">
        <v>243</v>
      </c>
      <c r="C61" s="518" t="s">
        <v>1447</v>
      </c>
      <c r="D61" s="48"/>
    </row>
    <row r="62" spans="1:4" s="47" customFormat="1" ht="38.25" x14ac:dyDescent="0.2">
      <c r="A62" s="49"/>
      <c r="B62" s="50" t="s">
        <v>244</v>
      </c>
      <c r="C62" s="518" t="s">
        <v>1454</v>
      </c>
      <c r="D62" s="48"/>
    </row>
    <row r="63" spans="1:4" s="47" customFormat="1" ht="25.5" x14ac:dyDescent="0.2">
      <c r="A63" s="49"/>
      <c r="B63" s="50" t="s">
        <v>245</v>
      </c>
      <c r="C63" s="518" t="s">
        <v>1455</v>
      </c>
      <c r="D63" s="48"/>
    </row>
    <row r="64" spans="1:4" s="47" customFormat="1" ht="36" x14ac:dyDescent="0.2">
      <c r="A64" s="49"/>
      <c r="B64" s="50" t="s">
        <v>246</v>
      </c>
      <c r="C64" s="518" t="s">
        <v>1456</v>
      </c>
      <c r="D64" s="48"/>
    </row>
    <row r="65" spans="1:4" s="47" customFormat="1" ht="72" x14ac:dyDescent="0.2">
      <c r="A65" s="49"/>
      <c r="B65" s="51" t="s">
        <v>247</v>
      </c>
      <c r="C65" s="518" t="s">
        <v>1462</v>
      </c>
      <c r="D65" s="48"/>
    </row>
    <row r="66" spans="1:4" s="47" customFormat="1" ht="48" x14ac:dyDescent="0.2">
      <c r="A66" s="49"/>
      <c r="B66" s="50" t="s">
        <v>248</v>
      </c>
      <c r="C66" s="518" t="s">
        <v>1457</v>
      </c>
      <c r="D66" s="21"/>
    </row>
    <row r="67" spans="1:4" s="47" customFormat="1" ht="38.25" x14ac:dyDescent="0.2">
      <c r="A67" s="49"/>
      <c r="B67" s="50" t="s">
        <v>249</v>
      </c>
      <c r="C67" s="517"/>
      <c r="D67" s="21"/>
    </row>
    <row r="68" spans="1:4" s="47" customFormat="1" ht="51" customHeight="1" x14ac:dyDescent="0.2">
      <c r="A68" s="49"/>
      <c r="B68" s="50" t="s">
        <v>250</v>
      </c>
      <c r="C68" s="518" t="s">
        <v>1458</v>
      </c>
      <c r="D68" s="21"/>
    </row>
    <row r="69" spans="1:4" s="47" customFormat="1" ht="12.75" x14ac:dyDescent="0.2">
      <c r="B69" s="559" t="s">
        <v>5</v>
      </c>
      <c r="C69" s="560"/>
      <c r="D69" s="48"/>
    </row>
    <row r="70" spans="1:4" s="47" customFormat="1" ht="12.75" x14ac:dyDescent="0.2">
      <c r="A70" s="49"/>
      <c r="B70" s="50" t="s">
        <v>251</v>
      </c>
      <c r="C70" s="519"/>
      <c r="D70" s="48"/>
    </row>
    <row r="71" spans="1:4" s="47" customFormat="1" ht="36" x14ac:dyDescent="0.2">
      <c r="A71" s="49"/>
      <c r="B71" s="50" t="s">
        <v>252</v>
      </c>
      <c r="C71" s="518" t="s">
        <v>1459</v>
      </c>
      <c r="D71" s="48"/>
    </row>
    <row r="72" spans="1:4" s="47" customFormat="1" ht="25.5" x14ac:dyDescent="0.2">
      <c r="A72" s="49"/>
      <c r="B72" s="50" t="s">
        <v>253</v>
      </c>
      <c r="C72" s="519"/>
      <c r="D72" s="48"/>
    </row>
    <row r="73" spans="1:4" s="47" customFormat="1" ht="72" x14ac:dyDescent="0.2">
      <c r="A73" s="49"/>
      <c r="B73" s="50" t="s">
        <v>254</v>
      </c>
      <c r="C73" s="518" t="s">
        <v>1449</v>
      </c>
      <c r="D73" s="48"/>
    </row>
    <row r="74" spans="1:4" s="47" customFormat="1" ht="38.25" x14ac:dyDescent="0.2">
      <c r="A74" s="49"/>
      <c r="B74" s="50" t="s">
        <v>255</v>
      </c>
      <c r="C74" s="519"/>
      <c r="D74" s="48"/>
    </row>
    <row r="75" spans="1:4" s="47" customFormat="1" ht="60" x14ac:dyDescent="0.2">
      <c r="A75" s="49"/>
      <c r="B75" s="50" t="s">
        <v>256</v>
      </c>
      <c r="C75" s="518" t="s">
        <v>1445</v>
      </c>
      <c r="D75" s="48"/>
    </row>
    <row r="76" spans="1:4" s="47" customFormat="1" ht="25.5" x14ac:dyDescent="0.2">
      <c r="A76" s="49"/>
      <c r="B76" s="50" t="s">
        <v>257</v>
      </c>
      <c r="C76" s="519"/>
      <c r="D76" s="48"/>
    </row>
    <row r="77" spans="1:4" s="47" customFormat="1" ht="25.5" x14ac:dyDescent="0.2">
      <c r="A77" s="49"/>
      <c r="B77" s="50" t="s">
        <v>258</v>
      </c>
      <c r="C77" s="519"/>
      <c r="D77" s="48"/>
    </row>
    <row r="78" spans="1:4" s="47" customFormat="1" ht="25.5" x14ac:dyDescent="0.2">
      <c r="A78" s="49"/>
      <c r="B78" s="50" t="s">
        <v>259</v>
      </c>
      <c r="C78" s="519"/>
      <c r="D78" s="48"/>
    </row>
    <row r="79" spans="1:4" s="47" customFormat="1" ht="25.5" x14ac:dyDescent="0.2">
      <c r="A79" s="49"/>
      <c r="B79" s="50" t="s">
        <v>260</v>
      </c>
      <c r="C79" s="519"/>
      <c r="D79" s="48"/>
    </row>
    <row r="80" spans="1:4" s="47" customFormat="1" ht="12.75" x14ac:dyDescent="0.2">
      <c r="A80" s="49"/>
      <c r="B80" s="50" t="s">
        <v>261</v>
      </c>
      <c r="C80" s="519"/>
      <c r="D80" s="48"/>
    </row>
    <row r="81" spans="1:4" s="47" customFormat="1" ht="60" x14ac:dyDescent="0.2">
      <c r="A81" s="49"/>
      <c r="B81" s="50" t="s">
        <v>262</v>
      </c>
      <c r="C81" s="518" t="s">
        <v>1460</v>
      </c>
      <c r="D81" s="48"/>
    </row>
    <row r="82" spans="1:4" s="47" customFormat="1" ht="25.5" x14ac:dyDescent="0.2">
      <c r="A82" s="49"/>
      <c r="B82" s="50" t="s">
        <v>263</v>
      </c>
      <c r="C82" s="519"/>
      <c r="D82" s="48"/>
    </row>
    <row r="83" spans="1:4" s="47" customFormat="1" ht="36" x14ac:dyDescent="0.2">
      <c r="A83" s="49"/>
      <c r="B83" s="50" t="s">
        <v>264</v>
      </c>
      <c r="C83" s="518" t="s">
        <v>1461</v>
      </c>
      <c r="D83" s="48"/>
    </row>
    <row r="84" spans="1:4" s="47" customFormat="1" ht="38.25" x14ac:dyDescent="0.2">
      <c r="A84" s="49"/>
      <c r="B84" s="50" t="s">
        <v>265</v>
      </c>
      <c r="C84" s="519"/>
      <c r="D84" s="48"/>
    </row>
    <row r="85" spans="1:4" s="47" customFormat="1" ht="38.25" x14ac:dyDescent="0.2">
      <c r="A85" s="49"/>
      <c r="B85" s="50" t="s">
        <v>266</v>
      </c>
      <c r="C85" s="519"/>
      <c r="D85" s="48"/>
    </row>
    <row r="86" spans="1:4" s="47" customFormat="1" ht="40.5" customHeight="1" x14ac:dyDescent="0.2">
      <c r="A86" s="49"/>
      <c r="B86" s="50" t="s">
        <v>267</v>
      </c>
      <c r="C86" s="519"/>
      <c r="D86" s="48"/>
    </row>
    <row r="87" spans="1:4" s="47" customFormat="1" ht="12.75" x14ac:dyDescent="0.2">
      <c r="A87" s="49"/>
      <c r="B87" s="50" t="s">
        <v>268</v>
      </c>
      <c r="C87" s="519"/>
      <c r="D87" s="48"/>
    </row>
    <row r="88" spans="1:4" s="47" customFormat="1" ht="25.5" x14ac:dyDescent="0.2">
      <c r="A88" s="49"/>
      <c r="B88" s="50" t="s">
        <v>269</v>
      </c>
      <c r="C88" s="519"/>
      <c r="D88" s="48"/>
    </row>
    <row r="89" spans="1:4" s="47" customFormat="1" ht="25.5" x14ac:dyDescent="0.2">
      <c r="A89" s="49"/>
      <c r="B89" s="50" t="s">
        <v>270</v>
      </c>
      <c r="C89" s="519"/>
      <c r="D89" s="48"/>
    </row>
    <row r="90" spans="1:4" s="47" customFormat="1" ht="25.5" x14ac:dyDescent="0.2">
      <c r="A90" s="49"/>
      <c r="B90" s="50" t="s">
        <v>271</v>
      </c>
      <c r="C90" s="519"/>
      <c r="D90" s="48"/>
    </row>
    <row r="91" spans="1:4" s="47" customFormat="1" ht="12.75" x14ac:dyDescent="0.2">
      <c r="A91" s="49"/>
      <c r="B91" s="50" t="s">
        <v>272</v>
      </c>
      <c r="C91" s="519"/>
      <c r="D91" s="48"/>
    </row>
    <row r="92" spans="1:4" s="47" customFormat="1" ht="38.25" x14ac:dyDescent="0.2">
      <c r="A92" s="49"/>
      <c r="B92" s="50" t="s">
        <v>273</v>
      </c>
      <c r="C92" s="519"/>
      <c r="D92" s="48"/>
    </row>
    <row r="93" spans="1:4" s="47" customFormat="1" ht="51" x14ac:dyDescent="0.2">
      <c r="A93" s="49"/>
      <c r="B93" s="50" t="s">
        <v>274</v>
      </c>
      <c r="C93" s="519"/>
      <c r="D93" s="48"/>
    </row>
    <row r="94" spans="1:4" s="47" customFormat="1" ht="36" x14ac:dyDescent="0.2">
      <c r="A94" s="49"/>
      <c r="B94" s="50" t="s">
        <v>275</v>
      </c>
      <c r="C94" s="518" t="s">
        <v>1454</v>
      </c>
      <c r="D94" s="48"/>
    </row>
    <row r="95" spans="1:4" s="47" customFormat="1" ht="60" x14ac:dyDescent="0.2">
      <c r="A95" s="49"/>
      <c r="B95" s="50" t="s">
        <v>276</v>
      </c>
      <c r="C95" s="518" t="s">
        <v>1463</v>
      </c>
      <c r="D95" s="48"/>
    </row>
    <row r="96" spans="1:4" s="47" customFormat="1" ht="12.75" x14ac:dyDescent="0.2">
      <c r="A96" s="49"/>
      <c r="B96" s="50" t="s">
        <v>277</v>
      </c>
      <c r="C96" s="519"/>
      <c r="D96" s="48"/>
    </row>
    <row r="97" spans="1:4" s="47" customFormat="1" ht="12.75" x14ac:dyDescent="0.2">
      <c r="A97" s="49"/>
      <c r="B97" s="50" t="s">
        <v>278</v>
      </c>
      <c r="C97" s="519"/>
      <c r="D97" s="48"/>
    </row>
    <row r="98" spans="1:4" s="47" customFormat="1" ht="42.75" customHeight="1" x14ac:dyDescent="0.2">
      <c r="A98" s="49"/>
      <c r="B98" s="50" t="s">
        <v>279</v>
      </c>
      <c r="C98" s="518" t="s">
        <v>1464</v>
      </c>
      <c r="D98" s="21"/>
    </row>
    <row r="99" spans="1:4" s="47" customFormat="1" ht="51" x14ac:dyDescent="0.2">
      <c r="A99" s="49"/>
      <c r="B99" s="50" t="s">
        <v>280</v>
      </c>
      <c r="C99" s="518" t="s">
        <v>1465</v>
      </c>
      <c r="D99" s="21"/>
    </row>
    <row r="100" spans="1:4" s="47" customFormat="1" ht="25.5" x14ac:dyDescent="0.2">
      <c r="A100" s="49"/>
      <c r="B100" s="50" t="s">
        <v>281</v>
      </c>
      <c r="C100" s="517"/>
      <c r="D100" s="21"/>
    </row>
    <row r="101" spans="1:4" s="47" customFormat="1" ht="25.5" x14ac:dyDescent="0.2">
      <c r="A101" s="49"/>
      <c r="B101" s="50" t="s">
        <v>282</v>
      </c>
      <c r="C101" s="517"/>
      <c r="D101" s="21"/>
    </row>
    <row r="102" spans="1:4" s="47" customFormat="1" ht="12.75" x14ac:dyDescent="0.2">
      <c r="B102" s="559" t="s">
        <v>2</v>
      </c>
      <c r="C102" s="560"/>
      <c r="D102" s="48"/>
    </row>
    <row r="103" spans="1:4" s="47" customFormat="1" ht="12.75" x14ac:dyDescent="0.2">
      <c r="A103" s="49"/>
      <c r="B103" s="50" t="s">
        <v>283</v>
      </c>
      <c r="C103" s="519"/>
      <c r="D103" s="48"/>
    </row>
    <row r="104" spans="1:4" s="47" customFormat="1" ht="12.75" x14ac:dyDescent="0.2">
      <c r="A104" s="49"/>
      <c r="B104" s="50" t="s">
        <v>284</v>
      </c>
      <c r="C104" s="519"/>
      <c r="D104" s="48"/>
    </row>
    <row r="105" spans="1:4" s="47" customFormat="1" ht="25.5" x14ac:dyDescent="0.2">
      <c r="A105" s="49"/>
      <c r="B105" s="50" t="s">
        <v>285</v>
      </c>
      <c r="C105" s="519"/>
      <c r="D105" s="48"/>
    </row>
    <row r="106" spans="1:4" s="47" customFormat="1" ht="25.5" x14ac:dyDescent="0.2">
      <c r="A106" s="49"/>
      <c r="B106" s="50" t="s">
        <v>286</v>
      </c>
      <c r="C106" s="519"/>
      <c r="D106" s="48"/>
    </row>
    <row r="107" spans="1:4" s="47" customFormat="1" ht="12.75" x14ac:dyDescent="0.2">
      <c r="A107" s="49"/>
      <c r="B107" s="50" t="s">
        <v>287</v>
      </c>
      <c r="C107" s="519"/>
      <c r="D107" s="48"/>
    </row>
    <row r="108" spans="1:4" s="47" customFormat="1" ht="12.75" x14ac:dyDescent="0.2">
      <c r="A108" s="49"/>
      <c r="B108" s="50" t="s">
        <v>288</v>
      </c>
      <c r="C108" s="519"/>
      <c r="D108" s="48"/>
    </row>
    <row r="109" spans="1:4" s="47" customFormat="1" ht="25.5" x14ac:dyDescent="0.2">
      <c r="A109" s="49"/>
      <c r="B109" s="50" t="s">
        <v>289</v>
      </c>
      <c r="C109" s="519"/>
      <c r="D109" s="48"/>
    </row>
    <row r="110" spans="1:4" s="47" customFormat="1" ht="38.25" x14ac:dyDescent="0.2">
      <c r="A110" s="49"/>
      <c r="B110" s="50" t="s">
        <v>290</v>
      </c>
      <c r="C110" s="519"/>
      <c r="D110" s="48"/>
    </row>
    <row r="111" spans="1:4" s="47" customFormat="1" ht="51" x14ac:dyDescent="0.2">
      <c r="A111" s="49"/>
      <c r="B111" s="50" t="s">
        <v>291</v>
      </c>
      <c r="C111" s="519"/>
      <c r="D111" s="48"/>
    </row>
    <row r="112" spans="1:4" s="47" customFormat="1" ht="38.25" x14ac:dyDescent="0.2">
      <c r="A112" s="49"/>
      <c r="B112" s="50" t="s">
        <v>292</v>
      </c>
      <c r="C112" s="519"/>
      <c r="D112" s="48"/>
    </row>
    <row r="113" spans="1:4" s="47" customFormat="1" ht="51" customHeight="1" x14ac:dyDescent="0.2">
      <c r="A113" s="49"/>
      <c r="B113" s="50" t="s">
        <v>293</v>
      </c>
      <c r="C113" s="518" t="s">
        <v>333</v>
      </c>
      <c r="D113" s="48"/>
    </row>
    <row r="114" spans="1:4" s="47" customFormat="1" ht="38.25" x14ac:dyDescent="0.2">
      <c r="A114" s="49"/>
      <c r="B114" s="50" t="s">
        <v>294</v>
      </c>
      <c r="C114" s="519"/>
      <c r="D114" s="48"/>
    </row>
    <row r="115" spans="1:4" s="47" customFormat="1" ht="38.25" x14ac:dyDescent="0.2">
      <c r="A115" s="49"/>
      <c r="B115" s="50" t="s">
        <v>295</v>
      </c>
      <c r="C115" s="519"/>
      <c r="D115" s="48"/>
    </row>
    <row r="116" spans="1:4" s="47" customFormat="1" ht="25.5" x14ac:dyDescent="0.2">
      <c r="A116" s="49"/>
      <c r="B116" s="50" t="s">
        <v>296</v>
      </c>
      <c r="C116" s="519" t="s">
        <v>331</v>
      </c>
      <c r="D116" s="48"/>
    </row>
    <row r="117" spans="1:4" s="47" customFormat="1" ht="38.25" x14ac:dyDescent="0.2">
      <c r="A117" s="49"/>
      <c r="B117" s="50" t="s">
        <v>297</v>
      </c>
      <c r="C117" s="519"/>
      <c r="D117" s="48"/>
    </row>
    <row r="118" spans="1:4" s="47" customFormat="1" ht="25.5" x14ac:dyDescent="0.2">
      <c r="A118" s="49"/>
      <c r="B118" s="50" t="s">
        <v>298</v>
      </c>
      <c r="C118" s="519"/>
      <c r="D118" s="48"/>
    </row>
    <row r="119" spans="1:4" s="47" customFormat="1" ht="25.5" x14ac:dyDescent="0.2">
      <c r="A119" s="49"/>
      <c r="B119" s="50" t="s">
        <v>299</v>
      </c>
      <c r="C119" s="519"/>
      <c r="D119" s="48"/>
    </row>
    <row r="120" spans="1:4" s="47" customFormat="1" ht="60" x14ac:dyDescent="0.2">
      <c r="A120" s="49"/>
      <c r="B120" s="50" t="s">
        <v>300</v>
      </c>
      <c r="C120" s="518" t="s">
        <v>1445</v>
      </c>
      <c r="D120" s="48"/>
    </row>
    <row r="121" spans="1:4" s="47" customFormat="1" ht="36" x14ac:dyDescent="0.2">
      <c r="A121" s="49"/>
      <c r="B121" s="50" t="s">
        <v>301</v>
      </c>
      <c r="C121" s="518" t="s">
        <v>1466</v>
      </c>
      <c r="D121" s="48"/>
    </row>
    <row r="122" spans="1:4" s="47" customFormat="1" ht="25.5" x14ac:dyDescent="0.2">
      <c r="A122" s="49"/>
      <c r="B122" s="50" t="s">
        <v>302</v>
      </c>
      <c r="C122" s="518" t="s">
        <v>1467</v>
      </c>
      <c r="D122" s="48"/>
    </row>
    <row r="123" spans="1:4" s="47" customFormat="1" ht="25.5" x14ac:dyDescent="0.2">
      <c r="A123" s="49"/>
      <c r="B123" s="50" t="s">
        <v>303</v>
      </c>
      <c r="C123" s="519"/>
      <c r="D123" s="48"/>
    </row>
    <row r="124" spans="1:4" s="47" customFormat="1" ht="25.5" x14ac:dyDescent="0.2">
      <c r="A124" s="49"/>
      <c r="B124" s="50" t="s">
        <v>304</v>
      </c>
      <c r="C124" s="519"/>
      <c r="D124" s="48"/>
    </row>
    <row r="125" spans="1:4" s="47" customFormat="1" ht="25.5" x14ac:dyDescent="0.2">
      <c r="A125" s="49"/>
      <c r="B125" s="50" t="s">
        <v>305</v>
      </c>
      <c r="C125" s="519"/>
      <c r="D125" s="48"/>
    </row>
    <row r="126" spans="1:4" s="47" customFormat="1" ht="36" x14ac:dyDescent="0.2">
      <c r="A126" s="49"/>
      <c r="B126" s="50" t="s">
        <v>306</v>
      </c>
      <c r="C126" s="518" t="s">
        <v>1454</v>
      </c>
      <c r="D126" s="48"/>
    </row>
    <row r="127" spans="1:4" s="47" customFormat="1" ht="25.5" x14ac:dyDescent="0.2">
      <c r="A127" s="49"/>
      <c r="B127" s="50" t="s">
        <v>307</v>
      </c>
      <c r="C127" s="519"/>
      <c r="D127" s="48"/>
    </row>
    <row r="128" spans="1:4" s="47" customFormat="1" ht="36" x14ac:dyDescent="0.2">
      <c r="A128" s="49"/>
      <c r="B128" s="50" t="s">
        <v>308</v>
      </c>
      <c r="C128" s="518" t="s">
        <v>334</v>
      </c>
      <c r="D128" s="48"/>
    </row>
    <row r="129" spans="1:4" s="47" customFormat="1" ht="36" x14ac:dyDescent="0.2">
      <c r="A129" s="49"/>
      <c r="B129" s="50" t="s">
        <v>309</v>
      </c>
      <c r="C129" s="518" t="s">
        <v>1468</v>
      </c>
      <c r="D129" s="48"/>
    </row>
    <row r="130" spans="1:4" s="47" customFormat="1" ht="25.5" x14ac:dyDescent="0.2">
      <c r="A130" s="49"/>
      <c r="B130" s="50" t="s">
        <v>310</v>
      </c>
      <c r="C130" s="519"/>
      <c r="D130" s="48"/>
    </row>
    <row r="131" spans="1:4" s="47" customFormat="1" ht="51" x14ac:dyDescent="0.2">
      <c r="A131" s="49"/>
      <c r="B131" s="50" t="s">
        <v>311</v>
      </c>
      <c r="C131" s="518" t="s">
        <v>1456</v>
      </c>
      <c r="D131" s="48"/>
    </row>
    <row r="132" spans="1:4" s="47" customFormat="1" ht="38.25" x14ac:dyDescent="0.2">
      <c r="A132" s="49"/>
      <c r="B132" s="50" t="s">
        <v>312</v>
      </c>
      <c r="C132" s="519"/>
      <c r="D132" s="48"/>
    </row>
    <row r="133" spans="1:4" s="47" customFormat="1" ht="25.5" x14ac:dyDescent="0.2">
      <c r="A133" s="49"/>
      <c r="B133" s="50" t="s">
        <v>313</v>
      </c>
      <c r="C133" s="519"/>
      <c r="D133" s="48"/>
    </row>
    <row r="134" spans="1:4" s="47" customFormat="1" ht="25.5" x14ac:dyDescent="0.2">
      <c r="A134" s="49"/>
      <c r="B134" s="50" t="s">
        <v>314</v>
      </c>
      <c r="C134" s="517"/>
      <c r="D134" s="21"/>
    </row>
    <row r="135" spans="1:4" s="47" customFormat="1" ht="51" customHeight="1" x14ac:dyDescent="0.2">
      <c r="A135" s="49"/>
      <c r="B135" s="50" t="s">
        <v>315</v>
      </c>
      <c r="C135" s="518" t="s">
        <v>1458</v>
      </c>
      <c r="D135" s="21"/>
    </row>
    <row r="136" spans="1:4" s="47" customFormat="1" ht="25.5" x14ac:dyDescent="0.2">
      <c r="A136" s="49"/>
      <c r="B136" s="50" t="s">
        <v>316</v>
      </c>
      <c r="C136" s="517"/>
      <c r="D136" s="21"/>
    </row>
    <row r="137" spans="1:4" s="47" customFormat="1" ht="25.5" x14ac:dyDescent="0.2">
      <c r="A137" s="49"/>
      <c r="B137" s="50" t="s">
        <v>317</v>
      </c>
      <c r="C137" s="517"/>
      <c r="D137" s="21"/>
    </row>
    <row r="138" spans="1:4" ht="30" customHeight="1" x14ac:dyDescent="0.25">
      <c r="B138" s="563" t="s">
        <v>17</v>
      </c>
      <c r="C138" s="532"/>
      <c r="D138" s="23"/>
    </row>
  </sheetData>
  <mergeCells count="5">
    <mergeCell ref="B69:C69"/>
    <mergeCell ref="B102:C102"/>
    <mergeCell ref="B8:C8"/>
    <mergeCell ref="B33:C33"/>
    <mergeCell ref="B138:C138"/>
  </mergeCells>
  <pageMargins left="0.25" right="0.25"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23"/>
  <sheetViews>
    <sheetView topLeftCell="A7" zoomScaleNormal="100" workbookViewId="0">
      <pane xSplit="3" ySplit="3" topLeftCell="D77" activePane="bottomRight" state="frozen"/>
      <selection activeCell="A7" sqref="A7"/>
      <selection pane="topRight" activeCell="D7" sqref="D7"/>
      <selection pane="bottomLeft" activeCell="A10" sqref="A10"/>
      <selection pane="bottomRight" activeCell="I48" sqref="I48"/>
    </sheetView>
  </sheetViews>
  <sheetFormatPr defaultRowHeight="15" x14ac:dyDescent="0.25"/>
  <cols>
    <col min="1" max="1" width="4.42578125" style="1" customWidth="1"/>
    <col min="2" max="3" width="12.28515625" style="1" customWidth="1"/>
    <col min="4" max="4" width="11.28515625" style="1" customWidth="1"/>
    <col min="5" max="7" width="11.7109375" style="1" customWidth="1"/>
    <col min="8" max="8" width="14.140625" style="1" customWidth="1"/>
    <col min="9" max="9" width="12.85546875" style="1" customWidth="1"/>
    <col min="10" max="10" width="11.7109375" style="1" customWidth="1"/>
    <col min="11" max="11" width="10.7109375" style="1" customWidth="1"/>
    <col min="12" max="12" width="11.42578125" style="1" customWidth="1"/>
    <col min="13" max="13" width="12" style="1" customWidth="1"/>
    <col min="14" max="14" width="15" style="1" customWidth="1"/>
    <col min="15" max="16384" width="9.140625" style="1"/>
  </cols>
  <sheetData>
    <row r="1" spans="2:14" ht="15.75" x14ac:dyDescent="0.25">
      <c r="B1" s="8"/>
      <c r="C1" s="8"/>
      <c r="D1" s="8"/>
      <c r="E1" s="9"/>
      <c r="F1" s="9"/>
      <c r="G1" s="9"/>
      <c r="H1" s="9"/>
      <c r="I1" s="9"/>
      <c r="J1" s="9"/>
      <c r="L1" s="7" t="s">
        <v>6</v>
      </c>
    </row>
    <row r="2" spans="2:14" ht="15.75" x14ac:dyDescent="0.25">
      <c r="B2" s="8"/>
      <c r="C2" s="8"/>
      <c r="D2" s="8"/>
      <c r="E2" s="10"/>
      <c r="F2" s="10"/>
      <c r="G2" s="10"/>
      <c r="H2" s="10"/>
      <c r="I2" s="10"/>
      <c r="J2" s="10"/>
      <c r="L2" s="7" t="s">
        <v>7</v>
      </c>
    </row>
    <row r="3" spans="2:14" ht="15.75" x14ac:dyDescent="0.25">
      <c r="B3" s="8"/>
      <c r="C3" s="8"/>
      <c r="D3" s="8"/>
      <c r="E3" s="10"/>
      <c r="F3" s="10"/>
      <c r="G3" s="10"/>
      <c r="H3" s="10"/>
      <c r="I3" s="10"/>
      <c r="J3" s="10"/>
      <c r="L3" s="7" t="s">
        <v>8</v>
      </c>
    </row>
    <row r="4" spans="2:14" ht="15.75" x14ac:dyDescent="0.25">
      <c r="B4" s="8"/>
      <c r="C4" s="8"/>
      <c r="D4" s="8"/>
      <c r="E4" s="10"/>
      <c r="F4" s="10"/>
      <c r="G4" s="10"/>
      <c r="H4" s="10"/>
      <c r="I4" s="10"/>
      <c r="J4" s="10"/>
      <c r="L4" s="7"/>
    </row>
    <row r="5" spans="2:14" ht="15.75" x14ac:dyDescent="0.25">
      <c r="B5" s="24" t="s">
        <v>23</v>
      </c>
      <c r="C5" s="24"/>
      <c r="D5" s="8"/>
      <c r="E5" s="10"/>
      <c r="F5" s="10"/>
      <c r="G5" s="10"/>
      <c r="H5" s="10"/>
      <c r="I5" s="10"/>
      <c r="J5" s="10"/>
    </row>
    <row r="6" spans="2:14" ht="15.75" customHeight="1" x14ac:dyDescent="0.25">
      <c r="B6" s="11" t="s">
        <v>9</v>
      </c>
      <c r="C6" s="11"/>
      <c r="D6" s="8"/>
      <c r="E6" s="8"/>
      <c r="F6" s="8"/>
      <c r="G6" s="8"/>
      <c r="H6" s="8"/>
      <c r="I6" s="8"/>
      <c r="J6" s="8"/>
    </row>
    <row r="7" spans="2:14" ht="23.25" customHeight="1" x14ac:dyDescent="0.25">
      <c r="B7" s="551" t="s">
        <v>18</v>
      </c>
      <c r="C7" s="566" t="s">
        <v>29</v>
      </c>
      <c r="D7" s="533" t="s">
        <v>15</v>
      </c>
      <c r="E7" s="534"/>
      <c r="F7" s="534"/>
      <c r="G7" s="534"/>
      <c r="H7" s="544" t="s">
        <v>32</v>
      </c>
      <c r="I7" s="569"/>
      <c r="J7" s="569"/>
      <c r="K7" s="544" t="s">
        <v>27</v>
      </c>
      <c r="L7" s="569"/>
      <c r="M7" s="569"/>
      <c r="N7" s="548" t="s">
        <v>10</v>
      </c>
    </row>
    <row r="8" spans="2:14" ht="15" customHeight="1" x14ac:dyDescent="0.25">
      <c r="B8" s="565"/>
      <c r="C8" s="567"/>
      <c r="D8" s="551" t="s">
        <v>28</v>
      </c>
      <c r="E8" s="551" t="s">
        <v>30</v>
      </c>
      <c r="F8" s="567" t="s">
        <v>31</v>
      </c>
      <c r="G8" s="567" t="s">
        <v>16</v>
      </c>
      <c r="H8" s="553" t="s">
        <v>24</v>
      </c>
      <c r="I8" s="551" t="s">
        <v>33</v>
      </c>
      <c r="J8" s="542" t="s">
        <v>34</v>
      </c>
      <c r="K8" s="553" t="s">
        <v>24</v>
      </c>
      <c r="L8" s="551" t="s">
        <v>25</v>
      </c>
      <c r="M8" s="542" t="s">
        <v>26</v>
      </c>
      <c r="N8" s="534"/>
    </row>
    <row r="9" spans="2:14" ht="101.25" customHeight="1" x14ac:dyDescent="0.25">
      <c r="B9" s="564"/>
      <c r="C9" s="568"/>
      <c r="D9" s="564"/>
      <c r="E9" s="564"/>
      <c r="F9" s="564"/>
      <c r="G9" s="564"/>
      <c r="H9" s="542"/>
      <c r="I9" s="568"/>
      <c r="J9" s="565"/>
      <c r="K9" s="542"/>
      <c r="L9" s="568"/>
      <c r="M9" s="565"/>
      <c r="N9" s="534"/>
    </row>
    <row r="10" spans="2:14" ht="48" x14ac:dyDescent="0.25">
      <c r="B10" s="18" t="s">
        <v>11</v>
      </c>
      <c r="C10" s="14" t="s">
        <v>37</v>
      </c>
      <c r="D10" s="13"/>
      <c r="E10" s="13"/>
      <c r="F10" s="13"/>
      <c r="G10" s="13"/>
      <c r="H10" s="13"/>
      <c r="I10" s="13"/>
      <c r="J10" s="13"/>
      <c r="K10" s="13"/>
      <c r="L10" s="13"/>
      <c r="M10" s="13"/>
      <c r="N10" s="16"/>
    </row>
    <row r="11" spans="2:14" ht="84" x14ac:dyDescent="0.25">
      <c r="B11" s="18" t="s">
        <v>12</v>
      </c>
      <c r="C11" s="14" t="s">
        <v>36</v>
      </c>
      <c r="D11" s="13"/>
      <c r="E11" s="13"/>
      <c r="F11" s="13"/>
      <c r="G11" s="13"/>
      <c r="H11" s="13"/>
      <c r="I11" s="13"/>
      <c r="J11" s="13"/>
      <c r="K11" s="13"/>
      <c r="L11" s="13"/>
      <c r="M11" s="13"/>
      <c r="N11" s="16"/>
    </row>
    <row r="12" spans="2:14" ht="187.5" customHeight="1" x14ac:dyDescent="0.25">
      <c r="B12" s="12"/>
      <c r="C12" s="12"/>
      <c r="D12" s="17" t="s">
        <v>38</v>
      </c>
      <c r="E12" s="17" t="s">
        <v>35</v>
      </c>
      <c r="F12" s="500">
        <v>109</v>
      </c>
      <c r="G12" s="501">
        <v>94.41</v>
      </c>
      <c r="H12" s="13"/>
      <c r="I12" s="13"/>
      <c r="J12" s="13"/>
      <c r="K12" s="13"/>
      <c r="L12" s="13"/>
      <c r="M12" s="13"/>
      <c r="N12" s="25" t="s">
        <v>1425</v>
      </c>
    </row>
    <row r="13" spans="2:14" ht="72" x14ac:dyDescent="0.25">
      <c r="B13" s="18" t="s">
        <v>13</v>
      </c>
      <c r="C13" s="14" t="s">
        <v>42</v>
      </c>
      <c r="D13" s="13"/>
      <c r="E13" s="13"/>
      <c r="F13" s="13"/>
      <c r="G13" s="13"/>
      <c r="H13" s="13"/>
      <c r="I13" s="13"/>
      <c r="J13" s="13"/>
      <c r="K13" s="13"/>
      <c r="L13" s="13"/>
      <c r="M13" s="13"/>
      <c r="N13" s="16"/>
    </row>
    <row r="14" spans="2:14" ht="180" x14ac:dyDescent="0.25">
      <c r="B14" s="12"/>
      <c r="C14" s="12"/>
      <c r="D14" s="17" t="s">
        <v>46</v>
      </c>
      <c r="E14" s="17" t="s">
        <v>45</v>
      </c>
      <c r="F14" s="502">
        <v>6</v>
      </c>
      <c r="G14" s="17">
        <v>0</v>
      </c>
      <c r="H14" s="13"/>
      <c r="I14" s="13"/>
      <c r="J14" s="13"/>
      <c r="K14" s="13"/>
      <c r="L14" s="13"/>
      <c r="M14" s="13"/>
      <c r="N14" s="25" t="s">
        <v>189</v>
      </c>
    </row>
    <row r="15" spans="2:14" ht="84" x14ac:dyDescent="0.25">
      <c r="B15" s="18" t="s">
        <v>14</v>
      </c>
      <c r="C15" s="14" t="s">
        <v>47</v>
      </c>
      <c r="D15" s="13"/>
      <c r="E15" s="13"/>
      <c r="F15" s="13"/>
      <c r="G15" s="13"/>
      <c r="H15" s="503">
        <f>'4 priedo 1'!H12</f>
        <v>964772.97</v>
      </c>
      <c r="I15" s="503">
        <f>SUM('4 priedo 1'!I12:J12)</f>
        <v>820057</v>
      </c>
      <c r="J15" s="503">
        <f>'4 priedo 1'!K12</f>
        <v>144715.97</v>
      </c>
      <c r="K15" s="63">
        <f>'4 priedo 1'!P12</f>
        <v>446139.70999999996</v>
      </c>
      <c r="L15" s="63">
        <f>SUM('4 priedo 1'!Q12:R12)</f>
        <v>383885.16</v>
      </c>
      <c r="M15" s="63">
        <f>'4 priedo 1'!S12</f>
        <v>62254.55</v>
      </c>
      <c r="N15" s="16"/>
    </row>
    <row r="16" spans="2:14" ht="180" x14ac:dyDescent="0.25">
      <c r="B16" s="19"/>
      <c r="C16" s="19"/>
      <c r="D16" s="31" t="s">
        <v>48</v>
      </c>
      <c r="E16" s="25" t="s">
        <v>49</v>
      </c>
      <c r="F16" s="504">
        <f>SUM('4 priedo 2'!H9:H10)</f>
        <v>5</v>
      </c>
      <c r="G16" s="504">
        <f>SUM('4 priedo 2'!J9:J10)</f>
        <v>2</v>
      </c>
      <c r="H16" s="15"/>
      <c r="I16" s="15"/>
      <c r="J16" s="15"/>
      <c r="K16" s="15"/>
      <c r="L16" s="15"/>
      <c r="M16" s="15"/>
      <c r="N16" s="20"/>
    </row>
    <row r="17" spans="2:14" ht="270.75" customHeight="1" x14ac:dyDescent="0.25">
      <c r="B17" s="19"/>
      <c r="C17" s="19"/>
      <c r="D17" s="31" t="s">
        <v>50</v>
      </c>
      <c r="E17" s="25" t="s">
        <v>51</v>
      </c>
      <c r="F17" s="504">
        <f>SUM('4 priedo 2'!M9:M10)</f>
        <v>225</v>
      </c>
      <c r="G17" s="504">
        <f>'4 priedo 2'!O9+'4 priedo 2'!O10</f>
        <v>219</v>
      </c>
      <c r="H17" s="15"/>
      <c r="I17" s="15"/>
      <c r="J17" s="15"/>
      <c r="K17" s="15"/>
      <c r="L17" s="15"/>
      <c r="M17" s="15"/>
      <c r="N17" s="20"/>
    </row>
    <row r="18" spans="2:14" ht="72" x14ac:dyDescent="0.25">
      <c r="B18" s="19"/>
      <c r="C18" s="19"/>
      <c r="D18" s="31" t="s">
        <v>52</v>
      </c>
      <c r="E18" s="27" t="s">
        <v>318</v>
      </c>
      <c r="F18" s="504">
        <f>SUM('4 priedo 2'!R9)</f>
        <v>2</v>
      </c>
      <c r="G18" s="504">
        <f>'4 priedo 2'!T9</f>
        <v>0</v>
      </c>
      <c r="H18" s="15"/>
      <c r="I18" s="15"/>
      <c r="J18" s="15"/>
      <c r="K18" s="15"/>
      <c r="L18" s="15"/>
      <c r="M18" s="15"/>
      <c r="N18" s="20"/>
    </row>
    <row r="19" spans="2:14" ht="144" x14ac:dyDescent="0.25">
      <c r="B19" s="19"/>
      <c r="C19" s="19"/>
      <c r="D19" s="31" t="s">
        <v>53</v>
      </c>
      <c r="E19" s="28" t="s">
        <v>319</v>
      </c>
      <c r="F19" s="504">
        <f>SUM('4 priedo 2'!W9+'4 priedo 2'!R10)</f>
        <v>4</v>
      </c>
      <c r="G19" s="504">
        <f>'4 priedo 2'!Y9+'4 priedo 2'!T10</f>
        <v>0</v>
      </c>
      <c r="H19" s="15"/>
      <c r="I19" s="15"/>
      <c r="J19" s="15"/>
      <c r="K19" s="15"/>
      <c r="L19" s="15"/>
      <c r="M19" s="15"/>
      <c r="N19" s="20"/>
    </row>
    <row r="20" spans="2:14" ht="204" x14ac:dyDescent="0.25">
      <c r="B20" s="19"/>
      <c r="C20" s="19"/>
      <c r="D20" s="31" t="s">
        <v>54</v>
      </c>
      <c r="E20" s="28" t="s">
        <v>320</v>
      </c>
      <c r="F20" s="504">
        <f>'4 priedo 2'!AB9+'4 priedo 2'!W10</f>
        <v>0.55000000000000004</v>
      </c>
      <c r="G20" s="504">
        <f>'4 priedo 2'!Y10+'4 priedo 2'!AD9</f>
        <v>0.37</v>
      </c>
      <c r="H20" s="15"/>
      <c r="I20" s="15"/>
      <c r="J20" s="15"/>
      <c r="K20" s="15"/>
      <c r="L20" s="15"/>
      <c r="M20" s="15"/>
      <c r="N20" s="20"/>
    </row>
    <row r="21" spans="2:14" ht="156" x14ac:dyDescent="0.25">
      <c r="B21" s="18" t="s">
        <v>55</v>
      </c>
      <c r="C21" s="14" t="s">
        <v>56</v>
      </c>
      <c r="D21" s="13"/>
      <c r="E21" s="13"/>
      <c r="F21" s="13"/>
      <c r="G21" s="13"/>
      <c r="H21" s="13"/>
      <c r="I21" s="13"/>
      <c r="J21" s="13"/>
      <c r="K21" s="13"/>
      <c r="L21" s="13"/>
      <c r="M21" s="13"/>
      <c r="N21" s="16"/>
    </row>
    <row r="22" spans="2:14" ht="162" customHeight="1" x14ac:dyDescent="0.25">
      <c r="B22" s="12"/>
      <c r="C22" s="12"/>
      <c r="D22" s="504" t="s">
        <v>59</v>
      </c>
      <c r="E22" s="504" t="s">
        <v>73</v>
      </c>
      <c r="F22" s="504">
        <v>32</v>
      </c>
      <c r="G22" s="504">
        <v>13</v>
      </c>
      <c r="H22" s="13"/>
      <c r="I22" s="13"/>
      <c r="J22" s="13"/>
      <c r="K22" s="13"/>
      <c r="L22" s="13"/>
      <c r="M22" s="13"/>
      <c r="N22" s="25" t="s">
        <v>1427</v>
      </c>
    </row>
    <row r="23" spans="2:14" ht="84" x14ac:dyDescent="0.25">
      <c r="B23" s="18" t="s">
        <v>57</v>
      </c>
      <c r="C23" s="14" t="s">
        <v>58</v>
      </c>
      <c r="D23" s="13"/>
      <c r="E23" s="13"/>
      <c r="F23" s="13"/>
      <c r="G23" s="13"/>
      <c r="H23" s="63">
        <f>'4 priedo 1'!H16</f>
        <v>1795749.21</v>
      </c>
      <c r="I23" s="63">
        <f>SUM('4 priedo 1'!I16:J16)</f>
        <v>1630526.81</v>
      </c>
      <c r="J23" s="63">
        <f>'4 priedo 1'!K16</f>
        <v>165222.39999999999</v>
      </c>
      <c r="K23" s="63">
        <f>'4 priedo 1'!P16</f>
        <v>1435475.64</v>
      </c>
      <c r="L23" s="63">
        <f>SUM('4 priedo 1'!Q16:R16)</f>
        <v>1266324.17</v>
      </c>
      <c r="M23" s="63">
        <f>'4 priedo 1'!S16</f>
        <v>169151.47</v>
      </c>
      <c r="N23" s="16"/>
    </row>
    <row r="24" spans="2:14" ht="144" x14ac:dyDescent="0.25">
      <c r="B24" s="19"/>
      <c r="C24" s="19"/>
      <c r="D24" s="31" t="s">
        <v>60</v>
      </c>
      <c r="E24" s="29" t="s">
        <v>321</v>
      </c>
      <c r="F24" s="504">
        <f>SUM('4 priedo 2'!H13:H19)</f>
        <v>7</v>
      </c>
      <c r="G24" s="504">
        <f>SUM('4 priedo 2'!J13:J19)</f>
        <v>2</v>
      </c>
      <c r="H24" s="15"/>
      <c r="I24" s="15"/>
      <c r="J24" s="15"/>
      <c r="K24" s="15"/>
      <c r="L24" s="15"/>
      <c r="M24" s="15"/>
      <c r="N24" s="20"/>
    </row>
    <row r="25" spans="2:14" ht="147" customHeight="1" x14ac:dyDescent="0.25">
      <c r="B25" s="19"/>
      <c r="C25" s="19"/>
      <c r="D25" s="31" t="s">
        <v>61</v>
      </c>
      <c r="E25" s="29" t="s">
        <v>322</v>
      </c>
      <c r="F25" s="504">
        <f>SUM('4 priedo 2'!M13:M19)</f>
        <v>154</v>
      </c>
      <c r="G25" s="504">
        <f>SUM('4 priedo 2'!O13:O19)</f>
        <v>24</v>
      </c>
      <c r="H25" s="15"/>
      <c r="I25" s="15"/>
      <c r="J25" s="15"/>
      <c r="K25" s="15"/>
      <c r="L25" s="15"/>
      <c r="M25" s="15"/>
      <c r="N25" s="20"/>
    </row>
    <row r="26" spans="2:14" ht="108" x14ac:dyDescent="0.25">
      <c r="B26" s="19"/>
      <c r="C26" s="19"/>
      <c r="D26" s="31" t="s">
        <v>62</v>
      </c>
      <c r="E26" s="29" t="s">
        <v>323</v>
      </c>
      <c r="F26" s="504">
        <f>SUM('4 priedo 2'!R13:R19)</f>
        <v>964</v>
      </c>
      <c r="G26" s="504">
        <f>SUM('4 priedo 2'!T13:T19)</f>
        <v>131</v>
      </c>
      <c r="H26" s="15"/>
      <c r="I26" s="15"/>
      <c r="J26" s="15"/>
      <c r="K26" s="15"/>
      <c r="L26" s="15"/>
      <c r="M26" s="15"/>
      <c r="N26" s="20"/>
    </row>
    <row r="27" spans="2:14" ht="144" x14ac:dyDescent="0.25">
      <c r="B27" s="19"/>
      <c r="C27" s="19"/>
      <c r="D27" s="31" t="s">
        <v>63</v>
      </c>
      <c r="E27" s="29" t="s">
        <v>324</v>
      </c>
      <c r="F27" s="504">
        <f>SUM('4 priedo 2'!W13:W19)</f>
        <v>11</v>
      </c>
      <c r="G27" s="504">
        <f>SUM('4 priedo 2'!Y13:Y19)</f>
        <v>9</v>
      </c>
      <c r="H27" s="15"/>
      <c r="I27" s="15"/>
      <c r="J27" s="15"/>
      <c r="K27" s="15"/>
      <c r="L27" s="15"/>
      <c r="M27" s="15"/>
      <c r="N27" s="20"/>
    </row>
    <row r="28" spans="2:14" ht="120" x14ac:dyDescent="0.25">
      <c r="B28" s="19"/>
      <c r="C28" s="19"/>
      <c r="D28" s="34" t="s">
        <v>988</v>
      </c>
      <c r="E28" s="29" t="s">
        <v>989</v>
      </c>
      <c r="F28" s="504">
        <f>SUM('4 priedo 2'!AB13:AB19)</f>
        <v>0</v>
      </c>
      <c r="G28" s="504">
        <f>SUM('4 priedo 2'!AD13:AD19)</f>
        <v>71</v>
      </c>
      <c r="H28" s="15"/>
      <c r="I28" s="15"/>
      <c r="J28" s="15"/>
      <c r="K28" s="15"/>
      <c r="L28" s="15"/>
      <c r="M28" s="15"/>
      <c r="N28" s="20"/>
    </row>
    <row r="29" spans="2:14" ht="84" x14ac:dyDescent="0.25">
      <c r="B29" s="18" t="s">
        <v>64</v>
      </c>
      <c r="C29" s="14" t="s">
        <v>65</v>
      </c>
      <c r="D29" s="13"/>
      <c r="E29" s="13"/>
      <c r="F29" s="13"/>
      <c r="G29" s="13"/>
      <c r="H29" s="63">
        <f>'4 priedo 1'!H24</f>
        <v>1736421.7700000003</v>
      </c>
      <c r="I29" s="63">
        <f>SUM('4 priedo 1'!I24:J24)</f>
        <v>1606189.5199999998</v>
      </c>
      <c r="J29" s="63">
        <f>'4 priedo 1'!K24</f>
        <v>130232.25</v>
      </c>
      <c r="K29" s="63">
        <f>'4 priedo 1'!P24</f>
        <v>1589917.5700000003</v>
      </c>
      <c r="L29" s="63">
        <f>SUM('4 priedo 1'!Q24:R24)</f>
        <v>1483498.1300000001</v>
      </c>
      <c r="M29" s="63">
        <f>'4 priedo 1'!S24</f>
        <v>106419.44</v>
      </c>
      <c r="N29" s="16"/>
    </row>
    <row r="30" spans="2:14" ht="132" x14ac:dyDescent="0.25">
      <c r="B30" s="19"/>
      <c r="C30" s="19"/>
      <c r="D30" s="34" t="s">
        <v>66</v>
      </c>
      <c r="E30" s="29" t="s">
        <v>325</v>
      </c>
      <c r="F30" s="504">
        <f>SUM('4 priedo 2'!H21:H26)</f>
        <v>8</v>
      </c>
      <c r="G30" s="504">
        <f>SUM('4 priedo 2'!J21:J26)</f>
        <v>6</v>
      </c>
      <c r="H30" s="15"/>
      <c r="I30" s="15"/>
      <c r="J30" s="15"/>
      <c r="K30" s="15"/>
      <c r="L30" s="15"/>
      <c r="M30" s="15"/>
      <c r="N30" s="20"/>
    </row>
    <row r="31" spans="2:14" ht="108" x14ac:dyDescent="0.25">
      <c r="B31" s="19"/>
      <c r="C31" s="19"/>
      <c r="D31" s="34" t="s">
        <v>62</v>
      </c>
      <c r="E31" s="29" t="s">
        <v>323</v>
      </c>
      <c r="F31" s="504">
        <f>SUM('4 priedo 2'!M21:M26)</f>
        <v>3765</v>
      </c>
      <c r="G31" s="504">
        <f>SUM('4 priedo 2'!O21:O26)</f>
        <v>2613</v>
      </c>
      <c r="H31" s="15"/>
      <c r="I31" s="15"/>
      <c r="J31" s="15"/>
      <c r="K31" s="15"/>
      <c r="L31" s="15"/>
      <c r="M31" s="15"/>
      <c r="N31" s="20"/>
    </row>
    <row r="32" spans="2:14" ht="81.75" customHeight="1" x14ac:dyDescent="0.25">
      <c r="B32" s="18" t="s">
        <v>67</v>
      </c>
      <c r="C32" s="14" t="s">
        <v>68</v>
      </c>
      <c r="D32" s="13"/>
      <c r="E32" s="13"/>
      <c r="F32" s="13"/>
      <c r="G32" s="13"/>
      <c r="H32" s="63">
        <f>'4 priedo 1'!H31</f>
        <v>1266497.3299999998</v>
      </c>
      <c r="I32" s="63">
        <f>SUM('4 priedo 1'!I31:J31)</f>
        <v>1074763.6400000001</v>
      </c>
      <c r="J32" s="63">
        <f>'4 priedo 1'!K31</f>
        <v>191733.69</v>
      </c>
      <c r="K32" s="63">
        <f>'4 priedo 1'!P31</f>
        <v>1252338.81</v>
      </c>
      <c r="L32" s="63">
        <f>SUM('4 priedo 1'!Q31:R31)</f>
        <v>1040348.4199999999</v>
      </c>
      <c r="M32" s="63">
        <f>'4 priedo 1'!S31</f>
        <v>211990.39</v>
      </c>
      <c r="N32" s="16"/>
    </row>
    <row r="33" spans="2:14" ht="120" x14ac:dyDescent="0.25">
      <c r="B33" s="19"/>
      <c r="C33" s="19"/>
      <c r="D33" s="30" t="s">
        <v>69</v>
      </c>
      <c r="E33" s="29" t="s">
        <v>326</v>
      </c>
      <c r="F33" s="504">
        <f>SUM('4 priedo 2'!H28:H32)+'4 priedo 2'!M33</f>
        <v>11</v>
      </c>
      <c r="G33" s="504">
        <f>SUM('4 priedo 2'!J28:J32)+'4 priedo 2'!O33</f>
        <v>7</v>
      </c>
      <c r="H33" s="15"/>
      <c r="I33" s="15"/>
      <c r="J33" s="15"/>
      <c r="K33" s="15"/>
      <c r="L33" s="15"/>
      <c r="M33" s="15"/>
      <c r="N33" s="20"/>
    </row>
    <row r="34" spans="2:14" ht="108" x14ac:dyDescent="0.25">
      <c r="B34" s="19"/>
      <c r="C34" s="19"/>
      <c r="D34" s="31" t="s">
        <v>62</v>
      </c>
      <c r="E34" s="29" t="s">
        <v>323</v>
      </c>
      <c r="F34" s="504">
        <f>SUM('4 priedo 2'!M28:M32)+'4 priedo 2'!H33</f>
        <v>3550</v>
      </c>
      <c r="G34" s="504">
        <f>SUM('4 priedo 2'!O28:O32)+'4 priedo 2'!J33</f>
        <v>2210</v>
      </c>
      <c r="H34" s="15"/>
      <c r="I34" s="15"/>
      <c r="J34" s="15"/>
      <c r="K34" s="15"/>
      <c r="L34" s="15"/>
      <c r="M34" s="15"/>
      <c r="N34" s="20"/>
    </row>
    <row r="35" spans="2:14" ht="96" x14ac:dyDescent="0.25">
      <c r="B35" s="18" t="s">
        <v>70</v>
      </c>
      <c r="C35" s="14" t="s">
        <v>71</v>
      </c>
      <c r="D35" s="13"/>
      <c r="E35" s="13"/>
      <c r="F35" s="13"/>
      <c r="G35" s="13"/>
      <c r="H35" s="13"/>
      <c r="I35" s="13"/>
      <c r="J35" s="13"/>
      <c r="K35" s="13"/>
      <c r="L35" s="13"/>
      <c r="M35" s="13"/>
      <c r="N35" s="16"/>
    </row>
    <row r="36" spans="2:14" ht="289.5" customHeight="1" x14ac:dyDescent="0.25">
      <c r="B36" s="12"/>
      <c r="C36" s="12"/>
      <c r="D36" s="17" t="s">
        <v>72</v>
      </c>
      <c r="E36" s="17" t="s">
        <v>74</v>
      </c>
      <c r="F36" s="504">
        <v>14.5</v>
      </c>
      <c r="G36" s="500">
        <v>12</v>
      </c>
      <c r="H36" s="13"/>
      <c r="I36" s="13"/>
      <c r="J36" s="13"/>
      <c r="K36" s="13"/>
      <c r="L36" s="13"/>
      <c r="M36" s="13"/>
      <c r="N36" s="505" t="s">
        <v>1435</v>
      </c>
    </row>
    <row r="37" spans="2:14" ht="150" customHeight="1" x14ac:dyDescent="0.25">
      <c r="B37" s="12"/>
      <c r="C37" s="12"/>
      <c r="D37" s="17" t="s">
        <v>84</v>
      </c>
      <c r="E37" s="17" t="s">
        <v>85</v>
      </c>
      <c r="F37" s="504">
        <v>65</v>
      </c>
      <c r="G37" s="17">
        <v>90</v>
      </c>
      <c r="H37" s="13"/>
      <c r="I37" s="13"/>
      <c r="J37" s="13"/>
      <c r="K37" s="13"/>
      <c r="L37" s="13"/>
      <c r="M37" s="13"/>
      <c r="N37" s="25" t="s">
        <v>1428</v>
      </c>
    </row>
    <row r="38" spans="2:14" ht="96" x14ac:dyDescent="0.25">
      <c r="B38" s="18" t="s">
        <v>75</v>
      </c>
      <c r="C38" s="14" t="s">
        <v>76</v>
      </c>
      <c r="D38" s="13"/>
      <c r="E38" s="13"/>
      <c r="F38" s="13"/>
      <c r="G38" s="13"/>
      <c r="H38" s="63">
        <f>'4 priedo 1'!H39</f>
        <v>4718022.62</v>
      </c>
      <c r="I38" s="63">
        <f>SUM('4 priedo 1'!I39:J39)</f>
        <v>3355249.7</v>
      </c>
      <c r="J38" s="63">
        <f>'4 priedo 1'!K39</f>
        <v>1362772.92</v>
      </c>
      <c r="K38" s="63">
        <f>'4 priedo 1'!P39</f>
        <v>2383546.2000000002</v>
      </c>
      <c r="L38" s="63">
        <f>SUM('4 priedo 1'!Q39:R39)</f>
        <v>2030541.4</v>
      </c>
      <c r="M38" s="63">
        <f>'4 priedo 1'!S39</f>
        <v>353004.79999999999</v>
      </c>
      <c r="N38" s="16"/>
    </row>
    <row r="39" spans="2:14" ht="84" x14ac:dyDescent="0.25">
      <c r="B39" s="19"/>
      <c r="C39" s="19"/>
      <c r="D39" s="30" t="s">
        <v>77</v>
      </c>
      <c r="E39" s="29" t="s">
        <v>327</v>
      </c>
      <c r="F39" s="504">
        <f>SUM('4 priedo 2'!H36:H41)</f>
        <v>166</v>
      </c>
      <c r="G39" s="256">
        <f>SUM('4 priedo 2'!J36:J41)</f>
        <v>64</v>
      </c>
      <c r="H39" s="15"/>
      <c r="I39" s="15"/>
      <c r="J39" s="15"/>
      <c r="K39" s="15"/>
      <c r="L39" s="15"/>
      <c r="M39" s="15"/>
      <c r="N39" s="20"/>
    </row>
    <row r="40" spans="2:14" ht="60" x14ac:dyDescent="0.25">
      <c r="B40" s="18" t="s">
        <v>78</v>
      </c>
      <c r="C40" s="14" t="s">
        <v>79</v>
      </c>
      <c r="D40" s="13"/>
      <c r="E40" s="13"/>
      <c r="F40" s="13"/>
      <c r="G40" s="13"/>
      <c r="H40" s="63">
        <f>'4 priedo 1'!H46</f>
        <v>1607982.29</v>
      </c>
      <c r="I40" s="63">
        <f>SUM('4 priedo 1'!I46:J46)</f>
        <v>1417945.9</v>
      </c>
      <c r="J40" s="63">
        <f>'4 priedo 1'!K46</f>
        <v>190036.39</v>
      </c>
      <c r="K40" s="63">
        <f>'4 priedo 1'!P46</f>
        <v>1749784.98</v>
      </c>
      <c r="L40" s="63">
        <f>SUM('4 priedo 1'!Q46:R46)</f>
        <v>1296843.98</v>
      </c>
      <c r="M40" s="63">
        <f>'4 priedo 1'!S46</f>
        <v>452941</v>
      </c>
      <c r="N40" s="16"/>
    </row>
    <row r="41" spans="2:14" ht="120" x14ac:dyDescent="0.25">
      <c r="B41" s="19"/>
      <c r="C41" s="19"/>
      <c r="D41" s="31" t="s">
        <v>80</v>
      </c>
      <c r="E41" s="29" t="s">
        <v>328</v>
      </c>
      <c r="F41" s="504">
        <f>SUM('4 priedo 2'!H43:H47)</f>
        <v>6</v>
      </c>
      <c r="G41" s="256">
        <f>SUM('4 priedo 2'!J43:J47)</f>
        <v>2</v>
      </c>
      <c r="H41" s="15"/>
      <c r="I41" s="15"/>
      <c r="J41" s="15"/>
      <c r="K41" s="15"/>
      <c r="L41" s="15"/>
      <c r="M41" s="15"/>
      <c r="N41" s="20"/>
    </row>
    <row r="42" spans="2:14" ht="144" x14ac:dyDescent="0.25">
      <c r="B42" s="19"/>
      <c r="C42" s="19"/>
      <c r="D42" s="31" t="s">
        <v>81</v>
      </c>
      <c r="E42" s="29" t="s">
        <v>329</v>
      </c>
      <c r="F42" s="504">
        <f>SUM('4 priedo 2'!M43:M47)</f>
        <v>351</v>
      </c>
      <c r="G42" s="256">
        <f>SUM('4 priedo 2'!O43:O47)</f>
        <v>15</v>
      </c>
      <c r="H42" s="15"/>
      <c r="I42" s="15"/>
      <c r="J42" s="15"/>
      <c r="K42" s="15"/>
      <c r="L42" s="15"/>
      <c r="M42" s="15"/>
      <c r="N42" s="20"/>
    </row>
    <row r="43" spans="2:14" ht="120" x14ac:dyDescent="0.25">
      <c r="B43" s="19"/>
      <c r="C43" s="19"/>
      <c r="D43" s="31" t="s">
        <v>82</v>
      </c>
      <c r="E43" s="29" t="s">
        <v>330</v>
      </c>
      <c r="F43" s="504">
        <f>SUM('4 priedo 2'!R43:R47)</f>
        <v>188</v>
      </c>
      <c r="G43" s="256">
        <f>SUM('4 priedo 2'!T43:T47)</f>
        <v>75</v>
      </c>
      <c r="H43" s="15"/>
      <c r="I43" s="15"/>
      <c r="J43" s="15"/>
      <c r="K43" s="15"/>
      <c r="L43" s="15"/>
      <c r="M43" s="15"/>
      <c r="N43" s="20"/>
    </row>
    <row r="44" spans="2:14" ht="36" x14ac:dyDescent="0.25">
      <c r="B44" s="18" t="s">
        <v>83</v>
      </c>
      <c r="C44" s="14" t="s">
        <v>86</v>
      </c>
      <c r="D44" s="13"/>
      <c r="E44" s="13"/>
      <c r="F44" s="13"/>
      <c r="G44" s="13"/>
      <c r="H44" s="13"/>
      <c r="I44" s="13"/>
      <c r="J44" s="13"/>
      <c r="K44" s="13"/>
      <c r="L44" s="13"/>
      <c r="M44" s="13"/>
      <c r="N44" s="16"/>
    </row>
    <row r="45" spans="2:14" ht="211.5" customHeight="1" x14ac:dyDescent="0.25">
      <c r="B45" s="12"/>
      <c r="C45" s="12"/>
      <c r="D45" s="17" t="s">
        <v>87</v>
      </c>
      <c r="E45" s="17" t="s">
        <v>88</v>
      </c>
      <c r="F45" s="504">
        <v>10</v>
      </c>
      <c r="G45" s="17">
        <v>0</v>
      </c>
      <c r="H45" s="13"/>
      <c r="I45" s="13"/>
      <c r="J45" s="13"/>
      <c r="K45" s="13"/>
      <c r="L45" s="13"/>
      <c r="M45" s="13"/>
      <c r="N45" s="25" t="s">
        <v>190</v>
      </c>
    </row>
    <row r="46" spans="2:14" ht="144" x14ac:dyDescent="0.25">
      <c r="B46" s="12"/>
      <c r="C46" s="12"/>
      <c r="D46" s="17" t="s">
        <v>87</v>
      </c>
      <c r="E46" s="17" t="s">
        <v>89</v>
      </c>
      <c r="F46" s="502">
        <v>7</v>
      </c>
      <c r="G46" s="17">
        <v>4</v>
      </c>
      <c r="H46" s="13"/>
      <c r="I46" s="13"/>
      <c r="J46" s="13"/>
      <c r="K46" s="13"/>
      <c r="L46" s="13"/>
      <c r="M46" s="13"/>
      <c r="N46" s="45" t="s">
        <v>1429</v>
      </c>
    </row>
    <row r="47" spans="2:14" ht="84" x14ac:dyDescent="0.25">
      <c r="B47" s="18" t="s">
        <v>90</v>
      </c>
      <c r="C47" s="14" t="s">
        <v>91</v>
      </c>
      <c r="D47" s="13"/>
      <c r="E47" s="13"/>
      <c r="F47" s="13"/>
      <c r="G47" s="13"/>
      <c r="H47" s="63">
        <f>'4 priedo 1'!H53</f>
        <v>828782.7699999999</v>
      </c>
      <c r="I47" s="63">
        <f>SUM('4 priedo 1'!I53:J53)</f>
        <v>766624.01795508224</v>
      </c>
      <c r="J47" s="63">
        <f>'4 priedo 1'!K53</f>
        <v>62158.75</v>
      </c>
      <c r="K47" s="63">
        <f>'4 priedo 1'!P53</f>
        <v>716081.57</v>
      </c>
      <c r="L47" s="63">
        <f>SUM('4 priedo 1'!Q53:R53)</f>
        <v>665921.56999999995</v>
      </c>
      <c r="M47" s="63">
        <f>'4 priedo 1'!S53</f>
        <v>50160</v>
      </c>
      <c r="N47" s="16"/>
    </row>
    <row r="48" spans="2:14" ht="180" x14ac:dyDescent="0.25">
      <c r="B48" s="19"/>
      <c r="C48" s="19"/>
      <c r="D48" s="32" t="s">
        <v>92</v>
      </c>
      <c r="E48" s="29" t="s">
        <v>336</v>
      </c>
      <c r="F48" s="504">
        <f>SUM('4 priedo 2'!H50:H55)</f>
        <v>7040</v>
      </c>
      <c r="G48" s="256">
        <f>SUM('4 priedo 2'!J50:J55)</f>
        <v>7040</v>
      </c>
      <c r="H48" s="15"/>
      <c r="I48" s="15"/>
      <c r="J48" s="15"/>
      <c r="K48" s="15"/>
      <c r="L48" s="15"/>
      <c r="M48" s="15"/>
      <c r="N48" s="20"/>
    </row>
    <row r="49" spans="2:14" ht="96" x14ac:dyDescent="0.25">
      <c r="B49" s="18" t="s">
        <v>93</v>
      </c>
      <c r="C49" s="14" t="s">
        <v>94</v>
      </c>
      <c r="D49" s="13"/>
      <c r="E49" s="13"/>
      <c r="F49" s="13"/>
      <c r="G49" s="13"/>
      <c r="H49" s="63">
        <f>'4 priedo 1'!H60</f>
        <v>85438.45</v>
      </c>
      <c r="I49" s="63">
        <f>SUM('4 priedo 1'!I60:J60)</f>
        <v>79026.100000000006</v>
      </c>
      <c r="J49" s="63">
        <f>'4 priedo 1'!K60</f>
        <v>6412.3499999999995</v>
      </c>
      <c r="K49" s="63">
        <f>'4 priedo 1'!P60</f>
        <v>35888.99</v>
      </c>
      <c r="L49" s="63">
        <f>SUM('4 priedo 1'!Q60:R60)</f>
        <v>32896.25</v>
      </c>
      <c r="M49" s="63">
        <f>'4 priedo 1'!S60</f>
        <v>2992.7400000000002</v>
      </c>
      <c r="N49" s="16"/>
    </row>
    <row r="50" spans="2:14" ht="192" x14ac:dyDescent="0.25">
      <c r="B50" s="19"/>
      <c r="C50" s="19"/>
      <c r="D50" s="31" t="s">
        <v>95</v>
      </c>
      <c r="E50" s="29" t="s">
        <v>337</v>
      </c>
      <c r="F50" s="504">
        <f>SUM('4 priedo 2'!H57:H62)</f>
        <v>200</v>
      </c>
      <c r="G50" s="256">
        <f>SUM('4 priedo 2'!J57:J62)</f>
        <v>107</v>
      </c>
      <c r="H50" s="15"/>
      <c r="I50" s="15"/>
      <c r="J50" s="15"/>
      <c r="K50" s="15"/>
      <c r="L50" s="15"/>
      <c r="M50" s="15"/>
      <c r="N50" s="20"/>
    </row>
    <row r="51" spans="2:14" ht="96" x14ac:dyDescent="0.25">
      <c r="B51" s="18" t="s">
        <v>96</v>
      </c>
      <c r="C51" s="14" t="s">
        <v>97</v>
      </c>
      <c r="D51" s="13"/>
      <c r="E51" s="13"/>
      <c r="F51" s="13"/>
      <c r="G51" s="13"/>
      <c r="H51" s="63">
        <f>'4 priedo 1'!H67</f>
        <v>2264308.4200000004</v>
      </c>
      <c r="I51" s="63">
        <f>SUM('4 priedo 1'!I67:J67)</f>
        <v>2093775.2999999996</v>
      </c>
      <c r="J51" s="63">
        <f>'4 priedo 1'!K67</f>
        <v>170533.12</v>
      </c>
      <c r="K51" s="63">
        <f>'4 priedo 1'!P67</f>
        <v>1791293.0099999998</v>
      </c>
      <c r="L51" s="63">
        <f>SUM('4 priedo 1'!Q67:R67)</f>
        <v>1665220.19</v>
      </c>
      <c r="M51" s="63">
        <f>'4 priedo 1'!S67</f>
        <v>126072.82000000002</v>
      </c>
      <c r="N51" s="16"/>
    </row>
    <row r="52" spans="2:14" ht="132" x14ac:dyDescent="0.25">
      <c r="B52" s="19"/>
      <c r="C52" s="19"/>
      <c r="D52" s="33" t="s">
        <v>98</v>
      </c>
      <c r="E52" s="29" t="s">
        <v>338</v>
      </c>
      <c r="F52" s="504">
        <f>SUM('4 priedo 2'!H64:H78)</f>
        <v>143859</v>
      </c>
      <c r="G52" s="256">
        <f>SUM('4 priedo 2'!J64:J78)</f>
        <v>27722</v>
      </c>
      <c r="H52" s="15"/>
      <c r="I52" s="15"/>
      <c r="J52" s="15"/>
      <c r="K52" s="15"/>
      <c r="L52" s="15"/>
      <c r="M52" s="15"/>
      <c r="N52" s="20"/>
    </row>
    <row r="53" spans="2:14" ht="222.75" customHeight="1" x14ac:dyDescent="0.25">
      <c r="B53" s="19"/>
      <c r="C53" s="19"/>
      <c r="D53" s="33" t="s">
        <v>99</v>
      </c>
      <c r="E53" s="36" t="s">
        <v>339</v>
      </c>
      <c r="F53" s="504">
        <f>SUM('4 priedo 2'!M64:M78)</f>
        <v>13</v>
      </c>
      <c r="G53" s="256">
        <f>SUM('4 priedo 2'!O64:O77)</f>
        <v>3</v>
      </c>
      <c r="H53" s="15"/>
      <c r="I53" s="15"/>
      <c r="J53" s="15"/>
      <c r="K53" s="15"/>
      <c r="L53" s="15"/>
      <c r="M53" s="15"/>
      <c r="N53" s="20"/>
    </row>
    <row r="54" spans="2:14" ht="78.75" customHeight="1" x14ac:dyDescent="0.25">
      <c r="B54" s="18" t="s">
        <v>100</v>
      </c>
      <c r="C54" s="14" t="s">
        <v>101</v>
      </c>
      <c r="D54" s="13"/>
      <c r="E54" s="13"/>
      <c r="F54" s="13"/>
      <c r="G54" s="13"/>
      <c r="H54" s="63">
        <f>'4 priedo 1'!H83</f>
        <v>3890000</v>
      </c>
      <c r="I54" s="63">
        <f>SUM('4 priedo 1'!I83:J83)</f>
        <v>3264000</v>
      </c>
      <c r="J54" s="63">
        <f>'4 priedo 1'!K83</f>
        <v>626000</v>
      </c>
      <c r="K54" s="63">
        <f>'4 priedo 1'!P83</f>
        <v>0</v>
      </c>
      <c r="L54" s="63">
        <f>SUM('4 priedo 1'!Q83:R83)</f>
        <v>0</v>
      </c>
      <c r="M54" s="63">
        <f>'4 priedo 1'!S83</f>
        <v>0</v>
      </c>
      <c r="N54" s="16"/>
    </row>
    <row r="55" spans="2:14" ht="60" x14ac:dyDescent="0.25">
      <c r="B55" s="18" t="s">
        <v>39</v>
      </c>
      <c r="C55" s="14" t="s">
        <v>40</v>
      </c>
      <c r="D55" s="13"/>
      <c r="E55" s="13"/>
      <c r="F55" s="13"/>
      <c r="G55" s="13"/>
      <c r="H55" s="13"/>
      <c r="I55" s="13"/>
      <c r="J55" s="13"/>
      <c r="K55" s="13"/>
      <c r="L55" s="13"/>
      <c r="M55" s="13"/>
      <c r="N55" s="16"/>
    </row>
    <row r="56" spans="2:14" ht="72" x14ac:dyDescent="0.25">
      <c r="B56" s="18" t="s">
        <v>41</v>
      </c>
      <c r="C56" s="14" t="s">
        <v>375</v>
      </c>
      <c r="D56" s="13"/>
      <c r="E56" s="13"/>
      <c r="F56" s="13"/>
      <c r="G56" s="13"/>
      <c r="H56" s="13"/>
      <c r="I56" s="13"/>
      <c r="J56" s="13"/>
      <c r="K56" s="13"/>
      <c r="L56" s="13"/>
      <c r="M56" s="13"/>
      <c r="N56" s="16"/>
    </row>
    <row r="57" spans="2:14" ht="120" x14ac:dyDescent="0.25">
      <c r="B57" s="12"/>
      <c r="C57" s="12"/>
      <c r="D57" s="17" t="s">
        <v>43</v>
      </c>
      <c r="E57" s="17" t="s">
        <v>44</v>
      </c>
      <c r="F57" s="500">
        <v>75.400000000000006</v>
      </c>
      <c r="G57" s="506">
        <v>73.5</v>
      </c>
      <c r="H57" s="13"/>
      <c r="I57" s="13"/>
      <c r="J57" s="13"/>
      <c r="K57" s="13"/>
      <c r="L57" s="13"/>
      <c r="M57" s="13"/>
      <c r="N57" s="46" t="s">
        <v>1430</v>
      </c>
    </row>
    <row r="58" spans="2:14" ht="132" x14ac:dyDescent="0.25">
      <c r="B58" s="18" t="s">
        <v>103</v>
      </c>
      <c r="C58" s="14" t="s">
        <v>102</v>
      </c>
      <c r="D58" s="13"/>
      <c r="E58" s="13"/>
      <c r="F58" s="13"/>
      <c r="G58" s="13"/>
      <c r="H58" s="13"/>
      <c r="I58" s="13"/>
      <c r="J58" s="13"/>
      <c r="K58" s="13"/>
      <c r="L58" s="13"/>
      <c r="M58" s="13"/>
      <c r="N58" s="46"/>
    </row>
    <row r="59" spans="2:14" ht="144" x14ac:dyDescent="0.25">
      <c r="B59" s="12"/>
      <c r="C59" s="12"/>
      <c r="D59" s="17" t="s">
        <v>104</v>
      </c>
      <c r="E59" s="17" t="s">
        <v>105</v>
      </c>
      <c r="F59" s="504" t="s">
        <v>1433</v>
      </c>
      <c r="G59" s="507">
        <f>('4 priedo 1'!P88+'4 priedo 1'!P104+'4 priedo 1'!P144)/1000</f>
        <v>23593.405760000001</v>
      </c>
      <c r="H59" s="13"/>
      <c r="I59" s="13"/>
      <c r="J59" s="13"/>
      <c r="K59" s="13"/>
      <c r="L59" s="13"/>
      <c r="M59" s="13"/>
      <c r="N59" s="499" t="s">
        <v>1434</v>
      </c>
    </row>
    <row r="60" spans="2:14" ht="145.5" customHeight="1" x14ac:dyDescent="0.25">
      <c r="B60" s="12"/>
      <c r="C60" s="12"/>
      <c r="D60" s="17" t="s">
        <v>106</v>
      </c>
      <c r="E60" s="17" t="s">
        <v>109</v>
      </c>
      <c r="F60" s="504">
        <v>9</v>
      </c>
      <c r="G60" s="17">
        <v>2</v>
      </c>
      <c r="H60" s="13"/>
      <c r="I60" s="13"/>
      <c r="J60" s="13"/>
      <c r="K60" s="13"/>
      <c r="L60" s="13"/>
      <c r="M60" s="13"/>
      <c r="N60" s="25" t="s">
        <v>191</v>
      </c>
    </row>
    <row r="61" spans="2:14" ht="72" x14ac:dyDescent="0.25">
      <c r="B61" s="18" t="s">
        <v>112</v>
      </c>
      <c r="C61" s="14" t="s">
        <v>113</v>
      </c>
      <c r="D61" s="13"/>
      <c r="E61" s="13"/>
      <c r="F61" s="13"/>
      <c r="G61" s="13"/>
      <c r="H61" s="63">
        <f>'4 priedo 1'!H88</f>
        <v>32835240.659999996</v>
      </c>
      <c r="I61" s="63">
        <f>SUM('4 priedo 1'!I88:J88)</f>
        <v>22994557.449999996</v>
      </c>
      <c r="J61" s="63">
        <f>'4 priedo 1'!K88</f>
        <v>9840683.209999999</v>
      </c>
      <c r="K61" s="63">
        <f>'4 priedo 1'!P88</f>
        <v>14936269.469999999</v>
      </c>
      <c r="L61" s="63">
        <f>SUM('4 priedo 1'!Q88:R88)</f>
        <v>13669729.799999999</v>
      </c>
      <c r="M61" s="63">
        <f>'4 priedo 1'!S88</f>
        <v>1266539.67</v>
      </c>
      <c r="N61" s="16"/>
    </row>
    <row r="62" spans="2:14" ht="109.5" customHeight="1" x14ac:dyDescent="0.25">
      <c r="B62" s="19"/>
      <c r="C62" s="19"/>
      <c r="D62" s="31" t="s">
        <v>114</v>
      </c>
      <c r="E62" s="36" t="s">
        <v>340</v>
      </c>
      <c r="F62" s="508">
        <f>'4 priedo 2'!H85</f>
        <v>1</v>
      </c>
      <c r="G62" s="509">
        <f>'4 priedo 2'!J85</f>
        <v>0</v>
      </c>
      <c r="H62" s="15"/>
      <c r="I62" s="15"/>
      <c r="J62" s="15"/>
      <c r="K62" s="15"/>
      <c r="L62" s="15"/>
      <c r="M62" s="15"/>
      <c r="N62" s="20"/>
    </row>
    <row r="63" spans="2:14" ht="100.5" customHeight="1" x14ac:dyDescent="0.25">
      <c r="B63" s="19"/>
      <c r="C63" s="19"/>
      <c r="D63" s="31" t="s">
        <v>115</v>
      </c>
      <c r="E63" s="36" t="s">
        <v>341</v>
      </c>
      <c r="F63" s="508">
        <f>SUM('4 priedo 2'!H86:H98)</f>
        <v>1280746.1800000002</v>
      </c>
      <c r="G63" s="509">
        <f>SUM('4 priedo 2'!J86:J98)</f>
        <v>583715.67999999993</v>
      </c>
      <c r="H63" s="15"/>
      <c r="I63" s="15"/>
      <c r="J63" s="15"/>
      <c r="K63" s="15"/>
      <c r="L63" s="15"/>
      <c r="M63" s="15"/>
      <c r="N63" s="20"/>
    </row>
    <row r="64" spans="2:14" ht="96" x14ac:dyDescent="0.25">
      <c r="B64" s="18" t="s">
        <v>116</v>
      </c>
      <c r="C64" s="14" t="s">
        <v>135</v>
      </c>
      <c r="D64" s="13"/>
      <c r="E64" s="13"/>
      <c r="F64" s="13"/>
      <c r="G64" s="13"/>
      <c r="H64" s="63">
        <f>'4 priedo 1'!H104</f>
        <v>11702168.16</v>
      </c>
      <c r="I64" s="63">
        <f>SUM('4 priedo 1'!I104:J104)</f>
        <v>9639962.8300000001</v>
      </c>
      <c r="J64" s="63">
        <f>'4 priedo 1'!K104</f>
        <v>2062205.3300000003</v>
      </c>
      <c r="K64" s="63">
        <f>'4 priedo 1'!P104</f>
        <v>3922472.92</v>
      </c>
      <c r="L64" s="63">
        <f>SUM('4 priedo 1'!Q104:R104)</f>
        <v>3632798.22</v>
      </c>
      <c r="M64" s="63">
        <f>'4 priedo 1'!S104</f>
        <v>289674.7</v>
      </c>
      <c r="N64" s="16"/>
    </row>
    <row r="65" spans="2:14" ht="96" x14ac:dyDescent="0.25">
      <c r="B65" s="19"/>
      <c r="C65" s="19"/>
      <c r="D65" s="31" t="s">
        <v>115</v>
      </c>
      <c r="E65" s="27" t="s">
        <v>341</v>
      </c>
      <c r="F65" s="510">
        <f>SUM('4 priedo 2'!H101:H114)</f>
        <v>150191.34</v>
      </c>
      <c r="G65" s="511">
        <f>SUM('4 priedo 2'!J101:J114)</f>
        <v>29385.129999999997</v>
      </c>
      <c r="H65" s="15"/>
      <c r="I65" s="15"/>
      <c r="J65" s="15"/>
      <c r="K65" s="15"/>
      <c r="L65" s="15"/>
      <c r="M65" s="15"/>
      <c r="N65" s="20"/>
    </row>
    <row r="66" spans="2:14" ht="108" x14ac:dyDescent="0.25">
      <c r="B66" s="19"/>
      <c r="C66" s="19"/>
      <c r="D66" s="35" t="s">
        <v>114</v>
      </c>
      <c r="E66" s="37" t="s">
        <v>342</v>
      </c>
      <c r="F66" s="510">
        <f>SUM('4 priedo 2'!M102:M114)</f>
        <v>2795.14</v>
      </c>
      <c r="G66" s="509">
        <f>SUM('4 priedo 2'!O101:O114)</f>
        <v>581.47</v>
      </c>
      <c r="H66" s="15"/>
      <c r="I66" s="15"/>
      <c r="J66" s="15"/>
      <c r="K66" s="15"/>
      <c r="L66" s="15"/>
      <c r="M66" s="15"/>
      <c r="N66" s="20"/>
    </row>
    <row r="67" spans="2:14" ht="96" x14ac:dyDescent="0.25">
      <c r="B67" s="19"/>
      <c r="C67" s="19"/>
      <c r="D67" s="31" t="s">
        <v>138</v>
      </c>
      <c r="E67" s="37" t="s">
        <v>343</v>
      </c>
      <c r="F67" s="508">
        <f>SUM('4 priedo 2'!W112:W114)</f>
        <v>43</v>
      </c>
      <c r="G67" s="509">
        <v>0</v>
      </c>
      <c r="H67" s="15"/>
      <c r="I67" s="15"/>
      <c r="J67" s="15"/>
      <c r="K67" s="15"/>
      <c r="L67" s="15"/>
      <c r="M67" s="15"/>
      <c r="N67" s="20"/>
    </row>
    <row r="68" spans="2:14" ht="96" x14ac:dyDescent="0.25">
      <c r="B68" s="19"/>
      <c r="C68" s="19"/>
      <c r="D68" s="31" t="s">
        <v>139</v>
      </c>
      <c r="E68" s="27" t="s">
        <v>344</v>
      </c>
      <c r="F68" s="508">
        <f>SUM('4 priedo 2'!R112:R114)</f>
        <v>430</v>
      </c>
      <c r="G68" s="509">
        <f>SUM('4 priedo 2'!T112:T114)</f>
        <v>0</v>
      </c>
      <c r="H68" s="15"/>
      <c r="I68" s="15"/>
      <c r="J68" s="15"/>
      <c r="K68" s="15"/>
      <c r="L68" s="15"/>
      <c r="M68" s="15"/>
      <c r="N68" s="20"/>
    </row>
    <row r="69" spans="2:14" ht="72" x14ac:dyDescent="0.25">
      <c r="B69" s="18" t="s">
        <v>117</v>
      </c>
      <c r="C69" s="14" t="s">
        <v>142</v>
      </c>
      <c r="D69" s="13"/>
      <c r="E69" s="13"/>
      <c r="F69" s="13"/>
      <c r="G69" s="13"/>
      <c r="H69" s="63">
        <f>'4 priedo 1'!H119</f>
        <v>7025710.5899999999</v>
      </c>
      <c r="I69" s="63">
        <f>SUM('4 priedo 1'!I119:J119)</f>
        <v>5792329.2299999995</v>
      </c>
      <c r="J69" s="63">
        <f>'4 priedo 1'!K119</f>
        <v>1233381.3599999999</v>
      </c>
      <c r="K69" s="63">
        <f>'4 priedo 1'!P119</f>
        <v>5986466.75</v>
      </c>
      <c r="L69" s="63">
        <f>SUM('4 priedo 1'!Q119:R119)</f>
        <v>5089247.87</v>
      </c>
      <c r="M69" s="63">
        <f>'4 priedo 1'!S119</f>
        <v>897218.88</v>
      </c>
      <c r="N69" s="16"/>
    </row>
    <row r="70" spans="2:14" ht="84" x14ac:dyDescent="0.25">
      <c r="B70" s="19"/>
      <c r="C70" s="19"/>
      <c r="D70" s="31" t="s">
        <v>140</v>
      </c>
      <c r="E70" s="512" t="s">
        <v>345</v>
      </c>
      <c r="F70" s="504">
        <f>SUM('4 priedo 2'!H116:H122)</f>
        <v>13.006999999999998</v>
      </c>
      <c r="G70" s="256">
        <f>SUM('4 priedo 2'!J116:J122)</f>
        <v>8.4600000000000009</v>
      </c>
      <c r="H70" s="15"/>
      <c r="I70" s="15"/>
      <c r="J70" s="15"/>
      <c r="K70" s="15"/>
      <c r="L70" s="15"/>
      <c r="M70" s="15"/>
      <c r="N70" s="20"/>
    </row>
    <row r="71" spans="2:14" ht="96" x14ac:dyDescent="0.25">
      <c r="B71" s="19"/>
      <c r="C71" s="19"/>
      <c r="D71" s="31" t="s">
        <v>141</v>
      </c>
      <c r="E71" s="512" t="s">
        <v>346</v>
      </c>
      <c r="F71" s="504">
        <f>SUM('4 priedo 2'!M116:M122)</f>
        <v>65</v>
      </c>
      <c r="G71" s="256">
        <f>SUM('4 priedo 2'!O116:O122)</f>
        <v>52</v>
      </c>
      <c r="H71" s="15"/>
      <c r="I71" s="15"/>
      <c r="J71" s="15"/>
      <c r="K71" s="15"/>
      <c r="L71" s="15"/>
      <c r="M71" s="15"/>
      <c r="N71" s="20"/>
    </row>
    <row r="72" spans="2:14" ht="72" x14ac:dyDescent="0.25">
      <c r="B72" s="18" t="s">
        <v>118</v>
      </c>
      <c r="C72" s="14" t="s">
        <v>143</v>
      </c>
      <c r="D72" s="13"/>
      <c r="E72" s="13"/>
      <c r="F72" s="13"/>
      <c r="G72" s="13"/>
      <c r="H72" s="63">
        <f>'4 priedo 1'!H127</f>
        <v>9225161.6199999992</v>
      </c>
      <c r="I72" s="63">
        <f>SUM('4 priedo 1'!I127:J127)</f>
        <v>8279419.1600000001</v>
      </c>
      <c r="J72" s="63">
        <f>'4 priedo 1'!K127</f>
        <v>945742.46000000008</v>
      </c>
      <c r="K72" s="63">
        <f>'4 priedo 1'!P127</f>
        <v>7064011.8399999989</v>
      </c>
      <c r="L72" s="63">
        <f>SUM('4 priedo 1'!Q127:R127)</f>
        <v>6267578.1200000001</v>
      </c>
      <c r="M72" s="63">
        <f>'4 priedo 1'!S127</f>
        <v>796433.72000000009</v>
      </c>
      <c r="N72" s="16"/>
    </row>
    <row r="73" spans="2:14" ht="84" x14ac:dyDescent="0.25">
      <c r="B73" s="19"/>
      <c r="C73" s="19"/>
      <c r="D73" s="30" t="s">
        <v>144</v>
      </c>
      <c r="E73" s="29" t="s">
        <v>347</v>
      </c>
      <c r="F73" s="504">
        <f>SUM('4 priedo 2'!H124:H129)</f>
        <v>7</v>
      </c>
      <c r="G73" s="256">
        <f>SUM('4 priedo 2'!J124:J129)</f>
        <v>1</v>
      </c>
      <c r="H73" s="15"/>
      <c r="I73" s="15"/>
      <c r="J73" s="15"/>
      <c r="K73" s="15"/>
      <c r="L73" s="15"/>
      <c r="M73" s="15"/>
      <c r="N73" s="20"/>
    </row>
    <row r="74" spans="2:14" ht="72" x14ac:dyDescent="0.25">
      <c r="B74" s="18" t="s">
        <v>119</v>
      </c>
      <c r="C74" s="14" t="s">
        <v>145</v>
      </c>
      <c r="D74" s="13"/>
      <c r="E74" s="13"/>
      <c r="F74" s="13"/>
      <c r="G74" s="13"/>
      <c r="H74" s="63">
        <f>'4 priedo 1'!H134</f>
        <v>2230701.14</v>
      </c>
      <c r="I74" s="63">
        <f>SUM('4 priedo 1'!I134:J134)</f>
        <v>1895945.2</v>
      </c>
      <c r="J74" s="63">
        <f>'4 priedo 1'!K134</f>
        <v>334755.94</v>
      </c>
      <c r="K74" s="40">
        <f>'4 priedo 1'!P134</f>
        <v>1750133.08</v>
      </c>
      <c r="L74" s="63">
        <f>SUM('4 priedo 1'!Q134:R134)</f>
        <v>1487613.08</v>
      </c>
      <c r="M74" s="40">
        <f>'4 priedo 1'!S134</f>
        <v>262520</v>
      </c>
      <c r="N74" s="16"/>
    </row>
    <row r="75" spans="2:14" ht="150.75" customHeight="1" x14ac:dyDescent="0.25">
      <c r="B75" s="19"/>
      <c r="C75" s="19"/>
      <c r="D75" s="31" t="s">
        <v>146</v>
      </c>
      <c r="E75" s="29" t="s">
        <v>348</v>
      </c>
      <c r="F75" s="504">
        <f>SUM('4 priedo 2'!H131:H133)</f>
        <v>3</v>
      </c>
      <c r="G75" s="256">
        <f>SUM('4 priedo 2'!J131:J133)</f>
        <v>1</v>
      </c>
      <c r="H75" s="15"/>
      <c r="I75" s="15"/>
      <c r="J75" s="15"/>
      <c r="K75" s="15"/>
      <c r="L75" s="15"/>
      <c r="M75" s="15"/>
      <c r="N75" s="20"/>
    </row>
    <row r="76" spans="2:14" ht="156" x14ac:dyDescent="0.25">
      <c r="B76" s="19"/>
      <c r="C76" s="19"/>
      <c r="D76" s="31" t="s">
        <v>147</v>
      </c>
      <c r="E76" s="29" t="s">
        <v>349</v>
      </c>
      <c r="F76" s="504">
        <f>SUM('4 priedo 2'!M131:M133)</f>
        <v>10556</v>
      </c>
      <c r="G76" s="256">
        <f>SUM('4 priedo 2'!O131:O133)</f>
        <v>3290</v>
      </c>
      <c r="H76" s="15"/>
      <c r="I76" s="15"/>
      <c r="J76" s="15"/>
      <c r="K76" s="15"/>
      <c r="L76" s="15"/>
      <c r="M76" s="15"/>
      <c r="N76" s="20"/>
    </row>
    <row r="77" spans="2:14" ht="108" x14ac:dyDescent="0.25">
      <c r="B77" s="18" t="s">
        <v>120</v>
      </c>
      <c r="C77" s="14" t="s">
        <v>148</v>
      </c>
      <c r="D77" s="13"/>
      <c r="E77" s="13"/>
      <c r="F77" s="13"/>
      <c r="G77" s="13"/>
      <c r="H77" s="63">
        <f>'4 priedo 1'!H138</f>
        <v>340729.42000000004</v>
      </c>
      <c r="I77" s="63">
        <f>SUM('4 priedo 1'!I138:J138)</f>
        <v>289620</v>
      </c>
      <c r="J77" s="63">
        <f>'4 priedo 1'!K138</f>
        <v>51109.42</v>
      </c>
      <c r="K77" s="63">
        <f>'4 priedo 1'!P138</f>
        <v>231095.63</v>
      </c>
      <c r="L77" s="63">
        <f>SUM('4 priedo 1'!Q138:R138)</f>
        <v>201539.37</v>
      </c>
      <c r="M77" s="63">
        <f>'4 priedo 1'!S138</f>
        <v>29556.260000000002</v>
      </c>
      <c r="N77" s="16"/>
    </row>
    <row r="78" spans="2:14" ht="84" x14ac:dyDescent="0.25">
      <c r="B78" s="19"/>
      <c r="C78" s="19"/>
      <c r="D78" s="31" t="s">
        <v>149</v>
      </c>
      <c r="E78" s="29" t="s">
        <v>350</v>
      </c>
      <c r="F78" s="504">
        <f>SUM('4 priedo 2'!H135:H136)</f>
        <v>256</v>
      </c>
      <c r="G78" s="256">
        <f>SUM('4 priedo 2'!J135:J136)</f>
        <v>231</v>
      </c>
      <c r="H78" s="15"/>
      <c r="I78" s="15"/>
      <c r="J78" s="15"/>
      <c r="K78" s="15"/>
      <c r="L78" s="15"/>
      <c r="M78" s="15"/>
      <c r="N78" s="20"/>
    </row>
    <row r="79" spans="2:14" ht="96" x14ac:dyDescent="0.25">
      <c r="B79" s="18" t="s">
        <v>121</v>
      </c>
      <c r="C79" s="14" t="s">
        <v>150</v>
      </c>
      <c r="D79" s="13"/>
      <c r="E79" s="13"/>
      <c r="F79" s="13"/>
      <c r="G79" s="13"/>
      <c r="H79" s="17"/>
      <c r="I79" s="17"/>
      <c r="J79" s="17"/>
      <c r="K79" s="17"/>
      <c r="L79" s="17"/>
      <c r="M79" s="17"/>
      <c r="N79" s="38" t="s">
        <v>151</v>
      </c>
    </row>
    <row r="80" spans="2:14" ht="84" x14ac:dyDescent="0.25">
      <c r="B80" s="18" t="s">
        <v>122</v>
      </c>
      <c r="C80" s="14" t="s">
        <v>134</v>
      </c>
      <c r="D80" s="13"/>
      <c r="E80" s="13"/>
      <c r="F80" s="13"/>
      <c r="G80" s="13"/>
      <c r="H80" s="13"/>
      <c r="I80" s="13"/>
      <c r="J80" s="13"/>
      <c r="K80" s="13"/>
      <c r="L80" s="13"/>
      <c r="M80" s="13"/>
      <c r="N80" s="16"/>
    </row>
    <row r="81" spans="2:14" ht="156" x14ac:dyDescent="0.25">
      <c r="B81" s="12"/>
      <c r="C81" s="12"/>
      <c r="D81" s="17" t="s">
        <v>107</v>
      </c>
      <c r="E81" s="17" t="s">
        <v>110</v>
      </c>
      <c r="F81" s="513">
        <v>96</v>
      </c>
      <c r="G81" s="513">
        <v>81.53</v>
      </c>
      <c r="H81" s="13"/>
      <c r="I81" s="13"/>
      <c r="J81" s="13"/>
      <c r="K81" s="13"/>
      <c r="L81" s="13"/>
      <c r="M81" s="13"/>
      <c r="N81" s="44" t="s">
        <v>1431</v>
      </c>
    </row>
    <row r="82" spans="2:14" ht="228" x14ac:dyDescent="0.25">
      <c r="B82" s="12"/>
      <c r="C82" s="12"/>
      <c r="D82" s="17" t="s">
        <v>108</v>
      </c>
      <c r="E82" s="17" t="s">
        <v>111</v>
      </c>
      <c r="F82" s="504">
        <v>10560</v>
      </c>
      <c r="G82" s="504">
        <v>10866</v>
      </c>
      <c r="H82" s="13"/>
      <c r="I82" s="13"/>
      <c r="J82" s="13"/>
      <c r="K82" s="13"/>
      <c r="L82" s="13"/>
      <c r="M82" s="13"/>
      <c r="N82" s="25" t="s">
        <v>1432</v>
      </c>
    </row>
    <row r="83" spans="2:14" ht="108" x14ac:dyDescent="0.25">
      <c r="B83" s="18" t="s">
        <v>123</v>
      </c>
      <c r="C83" s="14" t="s">
        <v>152</v>
      </c>
      <c r="D83" s="13"/>
      <c r="E83" s="13"/>
      <c r="F83" s="13"/>
      <c r="G83" s="13"/>
      <c r="H83" s="63">
        <f>'4 priedo 1'!H144</f>
        <v>6240622.4400000004</v>
      </c>
      <c r="I83" s="63">
        <f>SUM('4 priedo 1'!I144:J144)</f>
        <v>5836398.9500000002</v>
      </c>
      <c r="J83" s="63">
        <f>'4 priedo 1'!K144</f>
        <v>404223.49000000005</v>
      </c>
      <c r="K83" s="63">
        <f>'4 priedo 1'!P144</f>
        <v>4734663.37</v>
      </c>
      <c r="L83" s="63">
        <f>SUM('4 priedo 1'!Q144:R144)</f>
        <v>4465253.82</v>
      </c>
      <c r="M83" s="63">
        <f>'4 priedo 1'!S144</f>
        <v>269409.55000000005</v>
      </c>
      <c r="N83" s="16"/>
    </row>
    <row r="84" spans="2:14" ht="120" x14ac:dyDescent="0.25">
      <c r="B84" s="19"/>
      <c r="C84" s="19"/>
      <c r="D84" s="34" t="s">
        <v>136</v>
      </c>
      <c r="E84" s="29" t="s">
        <v>351</v>
      </c>
      <c r="F84" s="504">
        <f>SUM('4 priedo 2'!H141:H149)</f>
        <v>420432.94</v>
      </c>
      <c r="G84" s="256">
        <f>SUM('4 priedo 2'!J141:J149)</f>
        <v>303485.45</v>
      </c>
      <c r="H84" s="15"/>
      <c r="I84" s="15"/>
      <c r="J84" s="15"/>
      <c r="K84" s="15"/>
      <c r="L84" s="15"/>
      <c r="M84" s="15"/>
      <c r="N84" s="20"/>
    </row>
    <row r="85" spans="2:14" ht="132" x14ac:dyDescent="0.25">
      <c r="B85" s="19"/>
      <c r="C85" s="19"/>
      <c r="D85" s="34" t="s">
        <v>137</v>
      </c>
      <c r="E85" s="29" t="s">
        <v>352</v>
      </c>
      <c r="F85" s="504">
        <f>SUM('4 priedo 2'!M148:M149)</f>
        <v>902.3</v>
      </c>
      <c r="G85" s="256">
        <f>SUM('4 priedo 2'!O148:O149)</f>
        <v>335.75</v>
      </c>
      <c r="H85" s="15"/>
      <c r="I85" s="15"/>
      <c r="J85" s="15"/>
      <c r="K85" s="15"/>
      <c r="L85" s="15"/>
      <c r="M85" s="15"/>
      <c r="N85" s="20"/>
    </row>
    <row r="86" spans="2:14" ht="60" x14ac:dyDescent="0.25">
      <c r="B86" s="18" t="s">
        <v>124</v>
      </c>
      <c r="C86" s="14" t="s">
        <v>153</v>
      </c>
      <c r="D86" s="13"/>
      <c r="E86" s="13"/>
      <c r="F86" s="13"/>
      <c r="G86" s="13"/>
      <c r="H86" s="63">
        <f>'4 priedo 1'!H154</f>
        <v>5910566.0599999996</v>
      </c>
      <c r="I86" s="63">
        <f>SUM('4 priedo 1'!I154:J154)</f>
        <v>5023981.1500000004</v>
      </c>
      <c r="J86" s="63">
        <f>'4 priedo 1'!K154</f>
        <v>886584.91</v>
      </c>
      <c r="K86" s="63">
        <f>'4 priedo 1'!P154</f>
        <v>3622140.24</v>
      </c>
      <c r="L86" s="63">
        <f>SUM('4 priedo 1'!Q154:R154)</f>
        <v>3153819.21</v>
      </c>
      <c r="M86" s="63">
        <f>SUM('4 priedo 1'!S154)</f>
        <v>468321.03</v>
      </c>
      <c r="N86" s="16"/>
    </row>
    <row r="87" spans="2:14" ht="173.25" customHeight="1" x14ac:dyDescent="0.25">
      <c r="B87" s="19"/>
      <c r="C87" s="19"/>
      <c r="D87" s="31" t="s">
        <v>154</v>
      </c>
      <c r="E87" s="29" t="s">
        <v>353</v>
      </c>
      <c r="F87" s="504">
        <f>SUM('4 priedo 2'!H151)</f>
        <v>241</v>
      </c>
      <c r="G87" s="256">
        <f>'4 priedo 2'!J151</f>
        <v>0</v>
      </c>
      <c r="H87" s="15"/>
      <c r="I87" s="15"/>
      <c r="J87" s="15"/>
      <c r="K87" s="15"/>
      <c r="L87" s="15"/>
      <c r="M87" s="15"/>
      <c r="N87" s="20"/>
    </row>
    <row r="88" spans="2:14" ht="108" x14ac:dyDescent="0.25">
      <c r="B88" s="19"/>
      <c r="C88" s="19"/>
      <c r="D88" s="31" t="s">
        <v>155</v>
      </c>
      <c r="E88" s="29" t="s">
        <v>354</v>
      </c>
      <c r="F88" s="504">
        <f>'4 priedo 2'!M151</f>
        <v>20</v>
      </c>
      <c r="G88" s="256">
        <f>'4 priedo 2'!O151</f>
        <v>19.73</v>
      </c>
      <c r="H88" s="15"/>
      <c r="I88" s="15"/>
      <c r="J88" s="15"/>
      <c r="K88" s="15"/>
      <c r="L88" s="15"/>
      <c r="M88" s="15"/>
      <c r="N88" s="20"/>
    </row>
    <row r="89" spans="2:14" ht="96" x14ac:dyDescent="0.25">
      <c r="B89" s="18" t="s">
        <v>125</v>
      </c>
      <c r="C89" s="14" t="s">
        <v>156</v>
      </c>
      <c r="D89" s="13"/>
      <c r="E89" s="13"/>
      <c r="F89" s="13"/>
      <c r="G89" s="13"/>
      <c r="H89" s="63">
        <f>'4 priedo 1'!H156</f>
        <v>8181553.3099999996</v>
      </c>
      <c r="I89" s="63">
        <f>SUM('4 priedo 1'!I156:J156)</f>
        <v>6954320.2999999998</v>
      </c>
      <c r="J89" s="63">
        <f>'4 priedo 1'!K156</f>
        <v>1227233.01</v>
      </c>
      <c r="K89" s="63">
        <f>'4 priedo 1'!P156</f>
        <v>5164871.82</v>
      </c>
      <c r="L89" s="63">
        <f>SUM('4 priedo 1'!Q156:R156)</f>
        <v>4528790.5199999996</v>
      </c>
      <c r="M89" s="63">
        <f>'4 priedo 1'!S156</f>
        <v>636081.30000000005</v>
      </c>
      <c r="N89" s="16"/>
    </row>
    <row r="90" spans="2:14" ht="108" x14ac:dyDescent="0.25">
      <c r="B90" s="19"/>
      <c r="C90" s="19"/>
      <c r="D90" s="31" t="s">
        <v>157</v>
      </c>
      <c r="E90" s="29" t="s">
        <v>355</v>
      </c>
      <c r="F90" s="504">
        <f>SUM('4 priedo 2'!H153:H155)</f>
        <v>12853.029999999999</v>
      </c>
      <c r="G90" s="256">
        <f>SUM('4 priedo 2'!J153:J155)</f>
        <v>1194.5899999999999</v>
      </c>
      <c r="H90" s="15"/>
      <c r="I90" s="15"/>
      <c r="J90" s="15"/>
      <c r="K90" s="15"/>
      <c r="L90" s="15"/>
      <c r="M90" s="15"/>
      <c r="N90" s="20"/>
    </row>
    <row r="91" spans="2:14" ht="72" x14ac:dyDescent="0.25">
      <c r="B91" s="19"/>
      <c r="C91" s="19"/>
      <c r="D91" s="31" t="str">
        <f>'4 priedo 2'!F156</f>
        <v>P.S.330</v>
      </c>
      <c r="E91" s="29" t="str">
        <f>'4 priedo 2'!G156</f>
        <v xml:space="preserve">Sukurti /pagerinti maisto / virtuvės atliekų apdorojimo pajėgumai </v>
      </c>
      <c r="F91" s="504">
        <f>'4 priedo 2'!H156</f>
        <v>3771</v>
      </c>
      <c r="G91" s="256">
        <f>'4 priedo 2'!J156</f>
        <v>0</v>
      </c>
      <c r="H91" s="15"/>
      <c r="I91" s="15"/>
      <c r="J91" s="15"/>
      <c r="K91" s="15"/>
      <c r="L91" s="15"/>
      <c r="M91" s="15"/>
      <c r="N91" s="20"/>
    </row>
    <row r="92" spans="2:14" ht="108" x14ac:dyDescent="0.25">
      <c r="B92" s="18" t="s">
        <v>126</v>
      </c>
      <c r="C92" s="14" t="s">
        <v>158</v>
      </c>
      <c r="D92" s="13"/>
      <c r="E92" s="13"/>
      <c r="F92" s="13"/>
      <c r="G92" s="13"/>
      <c r="H92" s="63">
        <f>'4 priedo 1'!H161</f>
        <v>21073869.560000002</v>
      </c>
      <c r="I92" s="63">
        <f>SUM('4 priedo 1'!I161:J161)</f>
        <v>11865960.75</v>
      </c>
      <c r="J92" s="63">
        <f>SUM('4 priedo 1'!K161)</f>
        <v>9207908.8100000005</v>
      </c>
      <c r="K92" s="63">
        <f>SUM('4 priedo 1'!P161)</f>
        <v>16075452.9</v>
      </c>
      <c r="L92" s="63">
        <f>SUM('4 priedo 1'!Q161:R161)</f>
        <v>9266119.4199999999</v>
      </c>
      <c r="M92" s="63">
        <f>SUM('4 priedo 1'!S161)</f>
        <v>6809333.4800000004</v>
      </c>
      <c r="N92" s="16"/>
    </row>
    <row r="93" spans="2:14" ht="180" x14ac:dyDescent="0.25">
      <c r="B93" s="19"/>
      <c r="C93" s="19"/>
      <c r="D93" s="30" t="s">
        <v>159</v>
      </c>
      <c r="E93" s="29" t="s">
        <v>356</v>
      </c>
      <c r="F93" s="504">
        <f>SUM('4 priedo 2'!H158:H163)</f>
        <v>1739</v>
      </c>
      <c r="G93" s="256">
        <f>SUM('4 priedo 2'!J158:J163)</f>
        <v>653</v>
      </c>
      <c r="H93" s="15"/>
      <c r="I93" s="15"/>
      <c r="J93" s="15"/>
      <c r="K93" s="15"/>
      <c r="L93" s="15"/>
      <c r="M93" s="15"/>
      <c r="N93" s="20"/>
    </row>
    <row r="94" spans="2:14" ht="216" x14ac:dyDescent="0.25">
      <c r="B94" s="19"/>
      <c r="C94" s="19"/>
      <c r="D94" s="30" t="s">
        <v>160</v>
      </c>
      <c r="E94" s="29" t="s">
        <v>357</v>
      </c>
      <c r="F94" s="504">
        <f>'4 priedo 2'!M158+'4 priedo 2'!M161+'4 priedo 2'!M163</f>
        <v>3462</v>
      </c>
      <c r="G94" s="256">
        <f>'4 priedo 2'!O158+'4 priedo 2'!O161+'4 priedo 2'!O163</f>
        <v>1796</v>
      </c>
      <c r="H94" s="15"/>
      <c r="I94" s="15"/>
      <c r="J94" s="15"/>
      <c r="K94" s="15"/>
      <c r="L94" s="15"/>
      <c r="M94" s="15"/>
      <c r="N94" s="20"/>
    </row>
    <row r="95" spans="2:14" ht="108" x14ac:dyDescent="0.25">
      <c r="B95" s="19"/>
      <c r="C95" s="19"/>
      <c r="D95" s="30" t="s">
        <v>161</v>
      </c>
      <c r="E95" s="29" t="s">
        <v>162</v>
      </c>
      <c r="F95" s="504">
        <f>'4 priedo 2'!M159+'4 priedo 2'!M160+'4 priedo 2'!M162+'4 priedo 2'!R158+'4 priedo 2'!R161+'4 priedo 2'!R163</f>
        <v>2626</v>
      </c>
      <c r="G95" s="256">
        <f>'4 priedo 2'!O159+'4 priedo 2'!O160+'4 priedo 2'!O162+'4 priedo 2'!T158+'4 priedo 2'!T161+'4 priedo 2'!T163</f>
        <v>931</v>
      </c>
      <c r="H95" s="15"/>
      <c r="I95" s="15"/>
      <c r="J95" s="15"/>
      <c r="K95" s="15"/>
      <c r="L95" s="15"/>
      <c r="M95" s="15"/>
      <c r="N95" s="20"/>
    </row>
    <row r="96" spans="2:14" ht="210.75" customHeight="1" x14ac:dyDescent="0.25">
      <c r="B96" s="19"/>
      <c r="C96" s="19"/>
      <c r="D96" s="30" t="s">
        <v>163</v>
      </c>
      <c r="E96" s="29" t="s">
        <v>358</v>
      </c>
      <c r="F96" s="504">
        <f>'4 priedo 2'!R159+'4 priedo 2'!R160+'4 priedo 2'!R162+'4 priedo 2'!W158+'4 priedo 2'!W161+'4 priedo 2'!W163</f>
        <v>104694</v>
      </c>
      <c r="G96" s="256">
        <f>'4 priedo 2'!T159+'4 priedo 2'!T160+'4 priedo 2'!T162+'4 priedo 2'!Y158+'4 priedo 2'!Y161+'4 priedo 2'!Y163</f>
        <v>371</v>
      </c>
      <c r="H96" s="15"/>
      <c r="I96" s="15"/>
      <c r="J96" s="15"/>
      <c r="K96" s="15"/>
      <c r="L96" s="15"/>
      <c r="M96" s="15"/>
      <c r="N96" s="20"/>
    </row>
    <row r="97" spans="2:14" ht="108" x14ac:dyDescent="0.25">
      <c r="B97" s="19"/>
      <c r="C97" s="19"/>
      <c r="D97" s="30" t="s">
        <v>164</v>
      </c>
      <c r="E97" s="29" t="s">
        <v>359</v>
      </c>
      <c r="F97" s="504">
        <f>'4 priedo 2'!W159+'4 priedo 2'!W160+'4 priedo 2'!W162+'4 priedo 2'!AB158+'4 priedo 2'!AB161+'4 priedo 2'!AB163</f>
        <v>38.689999999999991</v>
      </c>
      <c r="G97" s="256">
        <f>'4 priedo 2'!Y159+'4 priedo 2'!Y160+'4 priedo 2'!Y162+'4 priedo 2'!AD158+'4 priedo 2'!AD161+'4 priedo 2'!AD163</f>
        <v>9.370000000000001</v>
      </c>
      <c r="H97" s="15"/>
      <c r="I97" s="15"/>
      <c r="J97" s="15"/>
      <c r="K97" s="15"/>
      <c r="L97" s="15"/>
      <c r="M97" s="15"/>
      <c r="N97" s="20"/>
    </row>
    <row r="98" spans="2:14" ht="132" x14ac:dyDescent="0.25">
      <c r="B98" s="19"/>
      <c r="C98" s="19"/>
      <c r="D98" s="39" t="s">
        <v>165</v>
      </c>
      <c r="E98" s="29" t="s">
        <v>360</v>
      </c>
      <c r="F98" s="504">
        <f>'4 priedo 2'!AB159+'4 priedo 2'!AB160+'4 priedo 2'!AB162+'4 priedo 2'!AG158+'4 priedo 2'!AG161+'4 priedo 2'!AG163</f>
        <v>4389</v>
      </c>
      <c r="G98" s="256">
        <f>'4 priedo 2'!AD159+'4 priedo 2'!AD160+'4 priedo 2'!AD162+'4 priedo 2'!AI158+'4 priedo 2'!AI161+'4 priedo 2'!AI163</f>
        <v>2449</v>
      </c>
      <c r="H98" s="15"/>
      <c r="I98" s="15"/>
      <c r="J98" s="15"/>
      <c r="K98" s="15"/>
      <c r="L98" s="15"/>
      <c r="M98" s="15"/>
      <c r="N98" s="20"/>
    </row>
    <row r="99" spans="2:14" ht="132" x14ac:dyDescent="0.25">
      <c r="B99" s="19"/>
      <c r="C99" s="19"/>
      <c r="D99" s="42" t="s">
        <v>166</v>
      </c>
      <c r="E99" s="29" t="s">
        <v>361</v>
      </c>
      <c r="F99" s="504">
        <f>'4 priedo 2'!AL158+'4 priedo 2'!AG159+'4 priedo 2'!AG160+'4 priedo 2'!AL161+'4 priedo 2'!AG162+'4 priedo 2'!AL163</f>
        <v>105324</v>
      </c>
      <c r="G99" s="256">
        <f>'4 priedo 2'!AN158+'4 priedo 2'!AI159+'4 priedo 2'!AN160+'4 priedo 2'!AN161+'4 priedo 2'!AI162+'4 priedo 2'!AN163</f>
        <v>457</v>
      </c>
      <c r="H99" s="15"/>
      <c r="I99" s="15"/>
      <c r="J99" s="15"/>
      <c r="K99" s="15"/>
      <c r="L99" s="15"/>
      <c r="M99" s="15"/>
      <c r="N99" s="20"/>
    </row>
    <row r="100" spans="2:14" ht="60" x14ac:dyDescent="0.25">
      <c r="B100" s="18" t="s">
        <v>127</v>
      </c>
      <c r="C100" s="14" t="s">
        <v>167</v>
      </c>
      <c r="D100" s="13"/>
      <c r="E100" s="13"/>
      <c r="F100" s="13"/>
      <c r="G100" s="13"/>
      <c r="H100" s="63">
        <f>'4 priedo 1'!H168</f>
        <v>3217904.8699999992</v>
      </c>
      <c r="I100" s="63">
        <f>SUM('4 priedo 1'!I168:J168)</f>
        <v>2735218.59</v>
      </c>
      <c r="J100" s="63">
        <f>'4 priedo 1'!K168</f>
        <v>482686.28000000009</v>
      </c>
      <c r="K100" s="63">
        <f>'4 priedo 1'!P168</f>
        <v>1938500.2300000004</v>
      </c>
      <c r="L100" s="63">
        <f>SUM('4 priedo 1'!Q168:R168)</f>
        <v>1690565.5199999998</v>
      </c>
      <c r="M100" s="63">
        <f>'4 priedo 1'!S168</f>
        <v>247934.71</v>
      </c>
      <c r="N100" s="16"/>
    </row>
    <row r="101" spans="2:14" ht="120" x14ac:dyDescent="0.25">
      <c r="B101" s="19"/>
      <c r="C101" s="19"/>
      <c r="D101" s="30" t="s">
        <v>168</v>
      </c>
      <c r="E101" s="29" t="s">
        <v>362</v>
      </c>
      <c r="F101" s="504">
        <f>SUM('4 priedo 2'!H165:H171)+SUM('4 priedo 2'!H173:H175)</f>
        <v>115.80999999999999</v>
      </c>
      <c r="G101" s="256">
        <f>SUM('4 priedo 2'!J165:J171)+SUM('4 priedo 2'!J173:J175)</f>
        <v>81.38</v>
      </c>
      <c r="H101" s="15"/>
      <c r="I101" s="15"/>
      <c r="J101" s="15"/>
      <c r="K101" s="15"/>
      <c r="L101" s="15"/>
      <c r="M101" s="15"/>
      <c r="N101" s="20"/>
    </row>
    <row r="102" spans="2:14" ht="120" x14ac:dyDescent="0.25">
      <c r="B102" s="19"/>
      <c r="C102" s="19"/>
      <c r="D102" s="31" t="s">
        <v>169</v>
      </c>
      <c r="E102" s="29" t="s">
        <v>363</v>
      </c>
      <c r="F102" s="504">
        <f>'4 priedo 2'!M165+'4 priedo 2'!M169+'4 priedo 2'!M170+'4 priedo 2'!M171+'4 priedo 2'!M173+'4 priedo 2'!M174+'4 priedo 2'!R168</f>
        <v>8</v>
      </c>
      <c r="G102" s="256">
        <f>'4 priedo 2'!O165+'4 priedo 2'!O169+'4 priedo 2'!O170+'4 priedo 2'!O171+'4 priedo 2'!O173+'4 priedo 2'!O174+'4 priedo 2'!T168</f>
        <v>4</v>
      </c>
      <c r="H102" s="15"/>
      <c r="I102" s="15"/>
      <c r="J102" s="15"/>
      <c r="K102" s="15"/>
      <c r="L102" s="15"/>
      <c r="M102" s="15"/>
      <c r="N102" s="20"/>
    </row>
    <row r="103" spans="2:14" ht="132" x14ac:dyDescent="0.25">
      <c r="B103" s="19"/>
      <c r="C103" s="19"/>
      <c r="D103" s="30" t="s">
        <v>170</v>
      </c>
      <c r="E103" s="29" t="s">
        <v>364</v>
      </c>
      <c r="F103" s="504">
        <f>'4 priedo 2'!M166+'4 priedo 2'!M167+'4 priedo 2'!M175+'4 priedo 2'!R169+'4 priedo 2'!R170+'4 priedo 2'!R173</f>
        <v>85</v>
      </c>
      <c r="G103" s="256">
        <f>'4 priedo 2'!O166+'4 priedo 2'!O167+'4 priedo 2'!O175+'4 priedo 2'!T169+'4 priedo 2'!T170+'4 priedo 2'!T173</f>
        <v>31</v>
      </c>
      <c r="H103" s="15"/>
      <c r="I103" s="15"/>
      <c r="J103" s="15"/>
      <c r="K103" s="15"/>
      <c r="L103" s="15"/>
      <c r="M103" s="15"/>
      <c r="N103" s="20"/>
    </row>
    <row r="104" spans="2:14" ht="156" x14ac:dyDescent="0.25">
      <c r="B104" s="19"/>
      <c r="C104" s="19"/>
      <c r="D104" s="30" t="s">
        <v>171</v>
      </c>
      <c r="E104" s="29" t="s">
        <v>365</v>
      </c>
      <c r="F104" s="504">
        <f>'4 priedo 2'!H172+'4 priedo 2'!M168+'4 priedo 2'!R166</f>
        <v>3</v>
      </c>
      <c r="G104" s="256">
        <f>'4 priedo 2'!J172+'4 priedo 2'!O168+'4 priedo 2'!T166</f>
        <v>0</v>
      </c>
      <c r="H104" s="15"/>
      <c r="I104" s="15"/>
      <c r="J104" s="15"/>
      <c r="K104" s="15"/>
      <c r="L104" s="15"/>
      <c r="M104" s="15"/>
      <c r="N104" s="20"/>
    </row>
    <row r="105" spans="2:14" ht="96" x14ac:dyDescent="0.25">
      <c r="B105" s="19"/>
      <c r="C105" s="19"/>
      <c r="D105" s="43" t="s">
        <v>172</v>
      </c>
      <c r="E105" s="29" t="s">
        <v>376</v>
      </c>
      <c r="F105" s="504">
        <f>SUM('4 priedo 2'!W169:W170)</f>
        <v>4</v>
      </c>
      <c r="G105" s="256">
        <f>SUM('4 priedo 2'!Y169:Y170)</f>
        <v>1</v>
      </c>
      <c r="H105" s="15"/>
      <c r="I105" s="15"/>
      <c r="J105" s="15"/>
      <c r="K105" s="15"/>
      <c r="L105" s="15"/>
      <c r="M105" s="15"/>
      <c r="N105" s="20"/>
    </row>
    <row r="106" spans="2:14" ht="60" x14ac:dyDescent="0.25">
      <c r="B106" s="18" t="s">
        <v>128</v>
      </c>
      <c r="C106" s="14" t="s">
        <v>173</v>
      </c>
      <c r="D106" s="13"/>
      <c r="E106" s="13"/>
      <c r="F106" s="13"/>
      <c r="G106" s="13"/>
      <c r="H106" s="63">
        <f>'4 priedo 1'!H180</f>
        <v>2146481.31</v>
      </c>
      <c r="I106" s="63">
        <f>SUM('4 priedo 1'!I180:J180)</f>
        <v>1824509.1</v>
      </c>
      <c r="J106" s="63">
        <f>'4 priedo 1'!K180</f>
        <v>321972.20999999996</v>
      </c>
      <c r="K106" s="40">
        <f>'4 priedo 1'!P180</f>
        <v>75020</v>
      </c>
      <c r="L106" s="63">
        <f>SUM('4 priedo 1'!Q180:R180)</f>
        <v>63767</v>
      </c>
      <c r="M106" s="63">
        <f>'4 priedo 1'!S180</f>
        <v>11253</v>
      </c>
      <c r="N106" s="16"/>
    </row>
    <row r="107" spans="2:14" ht="84" x14ac:dyDescent="0.25">
      <c r="B107" s="19"/>
      <c r="C107" s="19"/>
      <c r="D107" s="31" t="s">
        <v>174</v>
      </c>
      <c r="E107" s="29" t="s">
        <v>366</v>
      </c>
      <c r="F107" s="504">
        <f>'4 priedo 2'!H177</f>
        <v>1</v>
      </c>
      <c r="G107" s="256">
        <f>'4 priedo 2'!J177</f>
        <v>1</v>
      </c>
      <c r="H107" s="15"/>
      <c r="I107" s="15"/>
      <c r="J107" s="15"/>
      <c r="K107" s="15"/>
      <c r="L107" s="15"/>
      <c r="M107" s="15"/>
      <c r="N107" s="20"/>
    </row>
    <row r="108" spans="2:14" ht="84" x14ac:dyDescent="0.25">
      <c r="B108" s="19"/>
      <c r="C108" s="19"/>
      <c r="D108" s="31" t="s">
        <v>175</v>
      </c>
      <c r="E108" s="29" t="s">
        <v>367</v>
      </c>
      <c r="F108" s="504">
        <f>SUM('4 priedo 2'!H178:H179)</f>
        <v>2</v>
      </c>
      <c r="G108" s="256">
        <f>SUM('4 priedo 2'!J178:J179)</f>
        <v>0</v>
      </c>
      <c r="H108" s="15"/>
      <c r="I108" s="15"/>
      <c r="J108" s="15"/>
      <c r="K108" s="15"/>
      <c r="L108" s="15"/>
      <c r="M108" s="15"/>
      <c r="N108" s="20"/>
    </row>
    <row r="109" spans="2:14" ht="84" x14ac:dyDescent="0.25">
      <c r="B109" s="19"/>
      <c r="C109" s="19"/>
      <c r="D109" s="31" t="s">
        <v>176</v>
      </c>
      <c r="E109" s="27" t="s">
        <v>377</v>
      </c>
      <c r="F109" s="504">
        <f>'4 priedo 2'!M179</f>
        <v>1</v>
      </c>
      <c r="G109" s="256">
        <f>'4 priedo 2'!O179</f>
        <v>0</v>
      </c>
      <c r="H109" s="15"/>
      <c r="I109" s="15"/>
      <c r="J109" s="15"/>
      <c r="K109" s="15"/>
      <c r="L109" s="15"/>
      <c r="M109" s="15"/>
      <c r="N109" s="20"/>
    </row>
    <row r="110" spans="2:14" ht="72" x14ac:dyDescent="0.25">
      <c r="B110" s="18" t="s">
        <v>129</v>
      </c>
      <c r="C110" s="14" t="s">
        <v>177</v>
      </c>
      <c r="D110" s="13"/>
      <c r="E110" s="13"/>
      <c r="F110" s="13"/>
      <c r="G110" s="13"/>
      <c r="H110" s="63">
        <f>'4 priedo 1'!H184</f>
        <v>2262996</v>
      </c>
      <c r="I110" s="63">
        <f>SUM('4 priedo 1'!I184:J184)</f>
        <v>1922996.6</v>
      </c>
      <c r="J110" s="63">
        <f>'4 priedo 1'!K184</f>
        <v>339999.4</v>
      </c>
      <c r="K110" s="63">
        <f>'4 priedo 1'!P184</f>
        <v>2262996</v>
      </c>
      <c r="L110" s="63">
        <f>SUM('4 priedo 1'!Q184:R184)</f>
        <v>1922996.6</v>
      </c>
      <c r="M110" s="63">
        <f>'4 priedo 1'!S184</f>
        <v>339999.4</v>
      </c>
      <c r="N110" s="16"/>
    </row>
    <row r="111" spans="2:14" ht="96" x14ac:dyDescent="0.25">
      <c r="B111" s="19"/>
      <c r="C111" s="19"/>
      <c r="D111" s="30" t="s">
        <v>178</v>
      </c>
      <c r="E111" s="27" t="s">
        <v>368</v>
      </c>
      <c r="F111" s="504">
        <f>'4 priedo 2'!H181+'4 priedo 2'!H183</f>
        <v>11</v>
      </c>
      <c r="G111" s="256">
        <f>'4 priedo 2'!J181+'4 priedo 2'!J183</f>
        <v>12</v>
      </c>
      <c r="H111" s="15"/>
      <c r="I111" s="15"/>
      <c r="J111" s="15"/>
      <c r="K111" s="15"/>
      <c r="L111" s="15"/>
      <c r="M111" s="15"/>
      <c r="N111" s="20"/>
    </row>
    <row r="112" spans="2:14" ht="96" x14ac:dyDescent="0.25">
      <c r="B112" s="18" t="s">
        <v>130</v>
      </c>
      <c r="C112" s="14" t="s">
        <v>179</v>
      </c>
      <c r="D112" s="13"/>
      <c r="E112" s="13"/>
      <c r="F112" s="13"/>
      <c r="G112" s="13"/>
      <c r="H112" s="63">
        <f>'4 priedo 1'!H188</f>
        <v>5344261.25</v>
      </c>
      <c r="I112" s="63">
        <f>SUM('4 priedo 1'!I188:J188)</f>
        <v>4275409</v>
      </c>
      <c r="J112" s="514">
        <f>'4 priedo 1'!K188</f>
        <v>0</v>
      </c>
      <c r="K112" s="63">
        <f>'4 priedo 1'!P188</f>
        <v>2961239</v>
      </c>
      <c r="L112" s="63">
        <f>SUM('4 priedo 1'!Q188:R188)</f>
        <v>2961239</v>
      </c>
      <c r="M112" s="63">
        <f>'4 priedo 1'!S188</f>
        <v>0</v>
      </c>
      <c r="N112" s="16"/>
    </row>
    <row r="113" spans="2:14" ht="60" x14ac:dyDescent="0.25">
      <c r="B113" s="18" t="s">
        <v>131</v>
      </c>
      <c r="C113" s="14" t="s">
        <v>180</v>
      </c>
      <c r="D113" s="13"/>
      <c r="E113" s="13"/>
      <c r="F113" s="13"/>
      <c r="G113" s="13"/>
      <c r="H113" s="63">
        <f>'4 priedo 1'!H190</f>
        <v>1256887.94</v>
      </c>
      <c r="I113" s="63">
        <f>SUM('4 priedo 1'!I190:J190)</f>
        <v>977745.77</v>
      </c>
      <c r="J113" s="63">
        <f>'4 priedo 1'!K190</f>
        <v>279142.17</v>
      </c>
      <c r="K113" s="63">
        <f>'4 priedo 1'!P190</f>
        <v>1044393.2600000001</v>
      </c>
      <c r="L113" s="63">
        <f>SUM('4 priedo 1'!Q190:R190)</f>
        <v>795772.26</v>
      </c>
      <c r="M113" s="40">
        <f>'4 priedo 1'!S190</f>
        <v>248621</v>
      </c>
      <c r="N113" s="16"/>
    </row>
    <row r="114" spans="2:14" ht="96" x14ac:dyDescent="0.25">
      <c r="B114" s="19"/>
      <c r="C114" s="19"/>
      <c r="D114" s="30" t="s">
        <v>181</v>
      </c>
      <c r="E114" s="27" t="s">
        <v>369</v>
      </c>
      <c r="F114" s="504">
        <f>'4 priedo 2'!H187+'4 priedo 2'!H190+'4 priedo 2'!H191+'4 priedo 2'!H192+'4 priedo 2'!H194</f>
        <v>3.87</v>
      </c>
      <c r="G114" s="256">
        <f>'4 priedo 2'!J187+'4 priedo 2'!J190+'4 priedo 2'!J191+'4 priedo 2'!J192+'4 priedo 2'!J194</f>
        <v>2.48</v>
      </c>
      <c r="H114" s="15"/>
      <c r="I114" s="15"/>
      <c r="J114" s="15"/>
      <c r="K114" s="15"/>
      <c r="L114" s="15"/>
      <c r="M114" s="15"/>
      <c r="N114" s="20"/>
    </row>
    <row r="115" spans="2:14" ht="96" x14ac:dyDescent="0.25">
      <c r="B115" s="19"/>
      <c r="C115" s="19"/>
      <c r="D115" s="31" t="s">
        <v>182</v>
      </c>
      <c r="E115" s="27" t="s">
        <v>370</v>
      </c>
      <c r="F115" s="504">
        <f>'4 priedo 2'!H188+'4 priedo 2'!H189+'4 priedo 2'!H193</f>
        <v>3.33</v>
      </c>
      <c r="G115" s="256">
        <f>'4 priedo 2'!J188+'4 priedo 2'!J189+'4 priedo 2'!J193</f>
        <v>2.8600000000000003</v>
      </c>
      <c r="H115" s="15"/>
      <c r="I115" s="15"/>
      <c r="J115" s="15"/>
      <c r="K115" s="15"/>
      <c r="L115" s="15"/>
      <c r="M115" s="15"/>
      <c r="N115" s="20"/>
    </row>
    <row r="116" spans="2:14" ht="60" x14ac:dyDescent="0.25">
      <c r="B116" s="18" t="s">
        <v>132</v>
      </c>
      <c r="C116" s="14" t="s">
        <v>183</v>
      </c>
      <c r="D116" s="13"/>
      <c r="E116" s="13"/>
      <c r="F116" s="13"/>
      <c r="G116" s="13"/>
      <c r="H116" s="63">
        <f>'4 priedo 1'!H199</f>
        <v>98076.88</v>
      </c>
      <c r="I116" s="63">
        <f>SUM('4 priedo 1'!I199:J199)</f>
        <v>73262.41</v>
      </c>
      <c r="J116" s="63">
        <f>'4 priedo 1'!K199</f>
        <v>24814.47</v>
      </c>
      <c r="K116" s="63">
        <f>'4 priedo 1'!P199</f>
        <v>98076.88</v>
      </c>
      <c r="L116" s="63">
        <f>SUM('4 priedo 1'!Q199:R199)</f>
        <v>73262.41</v>
      </c>
      <c r="M116" s="63">
        <f>'4 priedo 1'!S199</f>
        <v>24814.47</v>
      </c>
      <c r="N116" s="16"/>
    </row>
    <row r="117" spans="2:14" ht="84" x14ac:dyDescent="0.25">
      <c r="B117" s="19"/>
      <c r="C117" s="19"/>
      <c r="D117" s="31" t="s">
        <v>185</v>
      </c>
      <c r="E117" s="27" t="s">
        <v>371</v>
      </c>
      <c r="F117" s="504">
        <f>'4 priedo 2'!H196</f>
        <v>3</v>
      </c>
      <c r="G117" s="256">
        <f>'4 priedo 2'!J196</f>
        <v>6</v>
      </c>
      <c r="H117" s="15"/>
      <c r="I117" s="15"/>
      <c r="J117" s="15"/>
      <c r="K117" s="15"/>
      <c r="L117" s="15"/>
      <c r="M117" s="15"/>
      <c r="N117" s="16"/>
    </row>
    <row r="118" spans="2:14" ht="60" x14ac:dyDescent="0.25">
      <c r="B118" s="18" t="s">
        <v>133</v>
      </c>
      <c r="C118" s="14" t="s">
        <v>184</v>
      </c>
      <c r="D118" s="13"/>
      <c r="E118" s="13"/>
      <c r="F118" s="13"/>
      <c r="G118" s="13"/>
      <c r="H118" s="63">
        <f>'4 priedo 1'!H201</f>
        <v>1095106</v>
      </c>
      <c r="I118" s="63">
        <f>SUM('4 priedo 1'!I201:J201)</f>
        <v>930840</v>
      </c>
      <c r="J118" s="63">
        <f>'4 priedo 1'!K201</f>
        <v>164266</v>
      </c>
      <c r="K118" s="63">
        <f>'4 priedo 1'!P201</f>
        <v>522791.41000000003</v>
      </c>
      <c r="L118" s="63">
        <f>SUM('4 priedo 1'!Q201:R201)</f>
        <v>444372.7</v>
      </c>
      <c r="M118" s="63">
        <f>'4 priedo 1'!S201</f>
        <v>78418.710000000006</v>
      </c>
      <c r="N118" s="16"/>
    </row>
    <row r="119" spans="2:14" ht="108" x14ac:dyDescent="0.25">
      <c r="B119" s="19"/>
      <c r="C119" s="19"/>
      <c r="D119" s="31" t="s">
        <v>186</v>
      </c>
      <c r="E119" s="27" t="s">
        <v>372</v>
      </c>
      <c r="F119" s="508">
        <f>'4 priedo 2'!H198</f>
        <v>1</v>
      </c>
      <c r="G119" s="256">
        <f>'4 priedo 2'!J198</f>
        <v>1</v>
      </c>
      <c r="H119" s="15"/>
      <c r="I119" s="15"/>
      <c r="J119" s="15"/>
      <c r="K119" s="15"/>
      <c r="L119" s="15"/>
      <c r="M119" s="15"/>
      <c r="N119" s="16"/>
    </row>
    <row r="120" spans="2:14" ht="72" x14ac:dyDescent="0.25">
      <c r="B120" s="19"/>
      <c r="C120" s="19"/>
      <c r="D120" s="31" t="s">
        <v>187</v>
      </c>
      <c r="E120" s="27" t="s">
        <v>373</v>
      </c>
      <c r="F120" s="508">
        <f>'4 priedo 2'!M198</f>
        <v>2</v>
      </c>
      <c r="G120" s="256">
        <f>'4 priedo 2'!O198</f>
        <v>2</v>
      </c>
      <c r="H120" s="15"/>
      <c r="I120" s="15"/>
      <c r="J120" s="15"/>
      <c r="K120" s="15"/>
      <c r="L120" s="15"/>
      <c r="M120" s="15"/>
      <c r="N120" s="16"/>
    </row>
    <row r="121" spans="2:14" ht="120" x14ac:dyDescent="0.25">
      <c r="B121" s="19"/>
      <c r="C121" s="19"/>
      <c r="D121" s="31" t="s">
        <v>188</v>
      </c>
      <c r="E121" s="28" t="s">
        <v>374</v>
      </c>
      <c r="F121" s="508">
        <f>'4 priedo 2'!R198</f>
        <v>2</v>
      </c>
      <c r="G121" s="256">
        <f>'4 priedo 2'!T198</f>
        <v>2</v>
      </c>
      <c r="H121" s="15"/>
      <c r="I121" s="15"/>
      <c r="J121" s="15"/>
      <c r="K121" s="15"/>
      <c r="L121" s="15"/>
      <c r="M121" s="15"/>
      <c r="N121" s="16"/>
    </row>
    <row r="122" spans="2:14" x14ac:dyDescent="0.25">
      <c r="H122" s="53">
        <f>SUM(H10:H121)</f>
        <v>139346013.04000002</v>
      </c>
      <c r="I122" s="53">
        <f t="shared" ref="I122:M122" si="0">SUM(I10:I121)</f>
        <v>107420634.47795507</v>
      </c>
      <c r="J122" s="53">
        <f t="shared" si="0"/>
        <v>30856526.310000002</v>
      </c>
      <c r="K122" s="53">
        <f t="shared" si="0"/>
        <v>83791061.280000001</v>
      </c>
      <c r="L122" s="53">
        <f t="shared" si="0"/>
        <v>69579944.190000013</v>
      </c>
      <c r="M122" s="53">
        <f t="shared" si="0"/>
        <v>14211117.090000004</v>
      </c>
    </row>
    <row r="123" spans="2:14" x14ac:dyDescent="0.25">
      <c r="H123" s="52"/>
      <c r="I123" s="52"/>
      <c r="J123" s="52"/>
      <c r="K123" s="52"/>
      <c r="L123" s="52"/>
      <c r="M123" s="52"/>
    </row>
  </sheetData>
  <mergeCells count="16">
    <mergeCell ref="N7:N9"/>
    <mergeCell ref="D8:D9"/>
    <mergeCell ref="E8:E9"/>
    <mergeCell ref="D7:G7"/>
    <mergeCell ref="B7:B9"/>
    <mergeCell ref="C7:C9"/>
    <mergeCell ref="K7:M7"/>
    <mergeCell ref="K8:K9"/>
    <mergeCell ref="L8:L9"/>
    <mergeCell ref="M8:M9"/>
    <mergeCell ref="G8:G9"/>
    <mergeCell ref="F8:F9"/>
    <mergeCell ref="H7:J7"/>
    <mergeCell ref="H8:H9"/>
    <mergeCell ref="I8:I9"/>
    <mergeCell ref="J8:J9"/>
  </mergeCells>
  <pageMargins left="0.25" right="0.25" top="0.75" bottom="0.75" header="0.3" footer="0.3"/>
  <pageSetup paperSize="9" scale="8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6</vt:i4>
      </vt:variant>
    </vt:vector>
  </HeadingPairs>
  <TitlesOfParts>
    <vt:vector size="6" baseType="lpstr">
      <vt:lpstr>3 priedo 1</vt:lpstr>
      <vt:lpstr>3 priedo 2</vt:lpstr>
      <vt:lpstr>4 priedo 1</vt:lpstr>
      <vt:lpstr>4 priedo 2</vt:lpstr>
      <vt:lpstr>5 preido 1</vt:lpstr>
      <vt:lpstr>5 priedo 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Virginija Lauruvėnė</dc:creator>
  <cp:lastModifiedBy>Aistė Balčiauskienė</cp:lastModifiedBy>
  <cp:lastPrinted>2021-02-26T09:58:28Z</cp:lastPrinted>
  <dcterms:created xsi:type="dcterms:W3CDTF">2017-11-23T09:10:18Z</dcterms:created>
  <dcterms:modified xsi:type="dcterms:W3CDTF">2021-02-26T09:58:35Z</dcterms:modified>
</cp:coreProperties>
</file>