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PD\Desktop\Posėdžiai\2020-12-22-30 rašytinė\1_kl. plėtros planas\"/>
    </mc:Choice>
  </mc:AlternateContent>
  <bookViews>
    <workbookView xWindow="0" yWindow="0" windowWidth="26100" windowHeight="11100"/>
  </bookViews>
  <sheets>
    <sheet name="1 lentelė" sheetId="1" r:id="rId1"/>
    <sheet name="2 lentelė" sheetId="2" r:id="rId2"/>
    <sheet name="5 lentelė" sheetId="3" r:id="rId3"/>
    <sheet name="3 lentelė" sheetId="4" r:id="rId4"/>
  </sheets>
  <definedNames>
    <definedName name="_xlnm._FilterDatabase" localSheetId="0" hidden="1">'1 lentelė'!$B$2:$V$203</definedName>
    <definedName name="_xlnm.Print_Area" localSheetId="3">'3 lentelė'!$B$1:$E$203</definedName>
    <definedName name="Z_58FDAC1A_082A_4FA1_9FCE_497504A6F649_.wvu.FilterData" localSheetId="0" hidden="1">'1 lentelė'!$A$8:$W$203</definedName>
    <definedName name="Z_58FDAC1A_082A_4FA1_9FCE_497504A6F649_.wvu.PrintArea" localSheetId="3" hidden="1">'3 lentelė'!$B$1:$E$203</definedName>
  </definedNames>
  <calcPr calcId="152511"/>
  <customWorkbookViews>
    <customWorkbookView name="Aistė Balčiauskienė - Individuali peržiūra" guid="{58FDAC1A-082A-4FA1-9FCE-497504A6F649}" mergeInterval="0" personalView="1" maximized="1" xWindow="-8" yWindow="-8" windowWidth="1936" windowHeight="106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2" i="1" l="1"/>
  <c r="R32" i="1"/>
  <c r="S32" i="1"/>
  <c r="P32" i="1"/>
  <c r="Q128" i="1" l="1"/>
  <c r="R128" i="1"/>
  <c r="S128" i="1"/>
  <c r="P128" i="1"/>
  <c r="Q105" i="1"/>
  <c r="R105" i="1"/>
  <c r="S105" i="1"/>
  <c r="P105" i="1"/>
  <c r="Q89" i="1"/>
  <c r="R89" i="1"/>
  <c r="S89" i="1"/>
  <c r="P89" i="1"/>
  <c r="S40" i="1"/>
  <c r="P40" i="1"/>
  <c r="Q68" i="1" l="1"/>
  <c r="R68" i="1"/>
  <c r="S68" i="1"/>
  <c r="P68" i="1"/>
  <c r="P183" i="1" l="1"/>
  <c r="P136" i="1"/>
  <c r="P130" i="1"/>
  <c r="P104" i="1"/>
  <c r="F92" i="3" l="1"/>
  <c r="P191" i="1" l="1"/>
  <c r="P169" i="1"/>
  <c r="P162" i="1"/>
  <c r="P47" i="1"/>
  <c r="P25" i="1" l="1"/>
  <c r="S157" i="1" l="1"/>
  <c r="Q157" i="1"/>
  <c r="R157" i="1"/>
  <c r="P161" i="1" l="1"/>
  <c r="P157" i="1" s="1"/>
  <c r="D160" i="4"/>
  <c r="C160" i="4"/>
  <c r="D160" i="2"/>
  <c r="C160" i="2"/>
  <c r="F67" i="3" l="1"/>
  <c r="F66" i="3"/>
  <c r="D103" i="4"/>
  <c r="C103" i="4"/>
  <c r="D103" i="2"/>
  <c r="C103" i="2"/>
  <c r="F65" i="3" l="1"/>
  <c r="F64" i="3"/>
  <c r="D118" i="4"/>
  <c r="C118" i="4"/>
  <c r="D118" i="2"/>
  <c r="C118" i="2"/>
  <c r="Q169" i="1" l="1"/>
  <c r="F109" i="3"/>
  <c r="F110" i="3"/>
  <c r="F104" i="3"/>
  <c r="D105" i="4" l="1"/>
  <c r="P145" i="1" l="1"/>
  <c r="Q145" i="1" l="1"/>
  <c r="D117" i="4" l="1"/>
  <c r="C117" i="4"/>
  <c r="D117" i="2"/>
  <c r="C117" i="2"/>
  <c r="F106" i="3" l="1"/>
  <c r="R84" i="1" l="1"/>
  <c r="Q84" i="1"/>
  <c r="P84" i="1"/>
  <c r="S85" i="1"/>
  <c r="S84" i="1" s="1"/>
  <c r="S145" i="1"/>
  <c r="R145" i="1"/>
  <c r="S181" i="1"/>
  <c r="R181" i="1"/>
  <c r="Q181" i="1"/>
  <c r="D183" i="4" l="1"/>
  <c r="C183" i="4"/>
  <c r="D183" i="2"/>
  <c r="C183" i="2"/>
  <c r="Q25" i="1" l="1"/>
  <c r="F115" i="3" l="1"/>
  <c r="F114" i="3"/>
  <c r="F51" i="3"/>
  <c r="F50" i="3"/>
  <c r="P17" i="1"/>
  <c r="Q191" i="1"/>
  <c r="D83" i="4" l="1"/>
  <c r="D84" i="4"/>
  <c r="C83" i="4"/>
  <c r="C84" i="4"/>
  <c r="D83" i="2"/>
  <c r="D84" i="2"/>
  <c r="C83" i="2"/>
  <c r="C84" i="2"/>
  <c r="S191" i="1" l="1"/>
  <c r="R191" i="1"/>
  <c r="D198" i="4"/>
  <c r="C198" i="4"/>
  <c r="D198" i="2"/>
  <c r="C198" i="2"/>
  <c r="D197" i="4" l="1"/>
  <c r="C197" i="4"/>
  <c r="D197" i="2"/>
  <c r="C197" i="2"/>
  <c r="S169" i="1" l="1"/>
  <c r="P139" i="1" l="1"/>
  <c r="P135" i="1"/>
  <c r="D116" i="4" l="1"/>
  <c r="C116" i="4"/>
  <c r="D116" i="2"/>
  <c r="C116" i="2"/>
  <c r="F29" i="3" l="1"/>
  <c r="F121" i="3" l="1"/>
  <c r="F120" i="3"/>
  <c r="F119" i="3"/>
  <c r="F117" i="3"/>
  <c r="F112" i="3"/>
  <c r="F108" i="3"/>
  <c r="F105" i="3"/>
  <c r="F103" i="3"/>
  <c r="F102" i="3"/>
  <c r="F100" i="3"/>
  <c r="F99" i="3"/>
  <c r="F98" i="3"/>
  <c r="F97" i="3"/>
  <c r="F96" i="3"/>
  <c r="F95" i="3"/>
  <c r="F94" i="3"/>
  <c r="F91" i="3"/>
  <c r="F89" i="3"/>
  <c r="F88" i="3"/>
  <c r="F86" i="3"/>
  <c r="F85" i="3"/>
  <c r="F80" i="3"/>
  <c r="F78" i="3"/>
  <c r="F76" i="3"/>
  <c r="F75" i="3"/>
  <c r="F73" i="3"/>
  <c r="F70" i="3"/>
  <c r="F69" i="3"/>
  <c r="F62" i="3"/>
  <c r="F61" i="3"/>
  <c r="F59" i="3" s="1"/>
  <c r="F48" i="3"/>
  <c r="F46" i="3"/>
  <c r="F41" i="3"/>
  <c r="F40" i="3"/>
  <c r="F39" i="3"/>
  <c r="F37" i="3"/>
  <c r="F32" i="3"/>
  <c r="F31" i="3"/>
  <c r="F28" i="3"/>
  <c r="F26" i="3"/>
  <c r="F25" i="3"/>
  <c r="F24" i="3" s="1"/>
  <c r="F23" i="3"/>
  <c r="F22" i="3"/>
  <c r="F18" i="3"/>
  <c r="F17" i="3"/>
  <c r="F16" i="3"/>
  <c r="F15" i="3"/>
  <c r="F14" i="3"/>
  <c r="F60" i="3" l="1"/>
  <c r="S202" i="1"/>
  <c r="R202" i="1"/>
  <c r="Q202" i="1"/>
  <c r="S200" i="1"/>
  <c r="R200" i="1"/>
  <c r="Q200" i="1"/>
  <c r="P200" i="1"/>
  <c r="S185" i="1"/>
  <c r="R185" i="1"/>
  <c r="Q185" i="1"/>
  <c r="P185" i="1"/>
  <c r="R169" i="1"/>
  <c r="S162" i="1"/>
  <c r="R162" i="1"/>
  <c r="Q162" i="1"/>
  <c r="S155" i="1"/>
  <c r="R155" i="1"/>
  <c r="Q155" i="1"/>
  <c r="P155" i="1"/>
  <c r="S142" i="1"/>
  <c r="R142" i="1"/>
  <c r="Q142" i="1"/>
  <c r="S139" i="1"/>
  <c r="R139" i="1"/>
  <c r="Q139" i="1"/>
  <c r="S135" i="1"/>
  <c r="R135" i="1"/>
  <c r="Q135" i="1"/>
  <c r="S120" i="1"/>
  <c r="R120" i="1"/>
  <c r="Q120" i="1"/>
  <c r="S61" i="1"/>
  <c r="R61" i="1"/>
  <c r="Q61" i="1"/>
  <c r="P61" i="1"/>
  <c r="S54" i="1"/>
  <c r="R54" i="1"/>
  <c r="Q54" i="1"/>
  <c r="P54" i="1"/>
  <c r="S47" i="1"/>
  <c r="R47" i="1"/>
  <c r="Q47" i="1"/>
  <c r="R40" i="1" l="1"/>
  <c r="Q40" i="1"/>
  <c r="S25" i="1"/>
  <c r="R25" i="1"/>
  <c r="S17" i="1"/>
  <c r="R17" i="1"/>
  <c r="Q17" i="1"/>
  <c r="C13" i="2"/>
  <c r="C14" i="2"/>
  <c r="C14" i="4" l="1"/>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5" i="4"/>
  <c r="C86" i="4"/>
  <c r="C87" i="4"/>
  <c r="C88" i="4"/>
  <c r="C89" i="4"/>
  <c r="C90" i="4"/>
  <c r="C91" i="4"/>
  <c r="C92" i="4"/>
  <c r="C93" i="4"/>
  <c r="C94" i="4"/>
  <c r="C95" i="4"/>
  <c r="C96" i="4"/>
  <c r="C97" i="4"/>
  <c r="C98" i="4"/>
  <c r="C99" i="4"/>
  <c r="C100" i="4"/>
  <c r="C101" i="4"/>
  <c r="C102" i="4"/>
  <c r="C104" i="4"/>
  <c r="C105" i="4"/>
  <c r="C106" i="4"/>
  <c r="C107" i="4"/>
  <c r="C108" i="4"/>
  <c r="C109" i="4"/>
  <c r="C110" i="4"/>
  <c r="C111" i="4"/>
  <c r="C112" i="4"/>
  <c r="C113" i="4"/>
  <c r="C114" i="4"/>
  <c r="C115"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1" i="4"/>
  <c r="C162" i="4"/>
  <c r="C163" i="4"/>
  <c r="C164" i="4"/>
  <c r="C165" i="4"/>
  <c r="C166" i="4"/>
  <c r="C167" i="4"/>
  <c r="C168" i="4"/>
  <c r="C169" i="4"/>
  <c r="C170" i="4"/>
  <c r="C171" i="4"/>
  <c r="C172" i="4"/>
  <c r="C173" i="4"/>
  <c r="C174" i="4"/>
  <c r="C175" i="4"/>
  <c r="C176" i="4"/>
  <c r="C177" i="4"/>
  <c r="C178" i="4"/>
  <c r="C179" i="4"/>
  <c r="C180" i="4"/>
  <c r="C181" i="4"/>
  <c r="C182" i="4"/>
  <c r="C184" i="4"/>
  <c r="C185" i="4"/>
  <c r="C186" i="4"/>
  <c r="C187" i="4"/>
  <c r="C188" i="4"/>
  <c r="C189" i="4"/>
  <c r="C190" i="4"/>
  <c r="C191" i="4"/>
  <c r="C192" i="4"/>
  <c r="C193" i="4"/>
  <c r="C194" i="4"/>
  <c r="C195" i="4"/>
  <c r="C196" i="4"/>
  <c r="C199" i="4"/>
  <c r="C200" i="4"/>
  <c r="C201" i="4"/>
  <c r="C202" i="4"/>
  <c r="C13" i="4"/>
  <c r="D9"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3" i="4"/>
  <c r="D74" i="4"/>
  <c r="D75" i="4"/>
  <c r="D76" i="4"/>
  <c r="D77" i="4"/>
  <c r="D78" i="4"/>
  <c r="D79" i="4"/>
  <c r="D80" i="4"/>
  <c r="D81" i="4"/>
  <c r="D82" i="4"/>
  <c r="D85" i="4"/>
  <c r="D86" i="4"/>
  <c r="D87" i="4"/>
  <c r="D88" i="4"/>
  <c r="D89" i="4"/>
  <c r="D90" i="4"/>
  <c r="D91" i="4"/>
  <c r="D92" i="4"/>
  <c r="D93" i="4"/>
  <c r="D94" i="4"/>
  <c r="D95" i="4"/>
  <c r="D96" i="4"/>
  <c r="D97" i="4"/>
  <c r="D98" i="4"/>
  <c r="D99" i="4"/>
  <c r="D100" i="4"/>
  <c r="D101" i="4"/>
  <c r="D102" i="4"/>
  <c r="D104" i="4"/>
  <c r="D106" i="4"/>
  <c r="D107" i="4"/>
  <c r="D108" i="4"/>
  <c r="D109" i="4"/>
  <c r="D110" i="4"/>
  <c r="D111" i="4"/>
  <c r="D112" i="4"/>
  <c r="D113" i="4"/>
  <c r="D114" i="4"/>
  <c r="D115" i="4"/>
  <c r="D119" i="4"/>
  <c r="D120" i="4"/>
  <c r="D121" i="4"/>
  <c r="D122" i="4"/>
  <c r="D123" i="4"/>
  <c r="D124" i="4"/>
  <c r="D125" i="4"/>
  <c r="D126" i="4"/>
  <c r="D127" i="4"/>
  <c r="D128" i="4"/>
  <c r="D129" i="4"/>
  <c r="D130" i="4"/>
  <c r="D131" i="4"/>
  <c r="D132" i="4"/>
  <c r="D133" i="4"/>
  <c r="D134" i="4"/>
  <c r="D135" i="4"/>
  <c r="D136" i="4"/>
  <c r="D137" i="4"/>
  <c r="D138" i="4"/>
  <c r="D139" i="4"/>
  <c r="D140" i="4"/>
  <c r="D141" i="4"/>
  <c r="D143" i="4"/>
  <c r="D144" i="4"/>
  <c r="D145" i="4"/>
  <c r="D146" i="4"/>
  <c r="D147" i="4"/>
  <c r="D148" i="4"/>
  <c r="D149" i="4"/>
  <c r="D150" i="4"/>
  <c r="D151" i="4"/>
  <c r="D152" i="4"/>
  <c r="D153" i="4"/>
  <c r="D154" i="4"/>
  <c r="D155" i="4"/>
  <c r="D156" i="4"/>
  <c r="D157" i="4"/>
  <c r="D158" i="4"/>
  <c r="D159" i="4"/>
  <c r="D161" i="4"/>
  <c r="D162" i="4"/>
  <c r="D163" i="4"/>
  <c r="D164" i="4"/>
  <c r="D165" i="4"/>
  <c r="D166" i="4"/>
  <c r="D167" i="4"/>
  <c r="D168" i="4"/>
  <c r="D169" i="4"/>
  <c r="D170" i="4"/>
  <c r="D171" i="4"/>
  <c r="D172" i="4"/>
  <c r="D173" i="4"/>
  <c r="D174" i="4"/>
  <c r="D175" i="4"/>
  <c r="D176" i="4"/>
  <c r="D177" i="4"/>
  <c r="D178" i="4"/>
  <c r="D179" i="4"/>
  <c r="D180" i="4"/>
  <c r="D181" i="4"/>
  <c r="D182" i="4"/>
  <c r="D184" i="4"/>
  <c r="D185" i="4"/>
  <c r="D186" i="4"/>
  <c r="D187" i="4"/>
  <c r="D188" i="4"/>
  <c r="D189" i="4"/>
  <c r="D190" i="4"/>
  <c r="D191" i="4"/>
  <c r="D192" i="4"/>
  <c r="D193" i="4"/>
  <c r="D194" i="4"/>
  <c r="D195" i="4"/>
  <c r="D196" i="4"/>
  <c r="D199" i="4"/>
  <c r="D200" i="4"/>
  <c r="D201" i="4"/>
  <c r="D202" i="4"/>
  <c r="D15" i="4"/>
  <c r="D16" i="4"/>
  <c r="D17" i="4"/>
  <c r="D18" i="4"/>
  <c r="D10" i="4"/>
  <c r="D11" i="4"/>
  <c r="D12" i="4"/>
  <c r="D13" i="4"/>
  <c r="D14" i="4"/>
  <c r="C93" i="2" l="1"/>
  <c r="C94" i="2"/>
  <c r="C95" i="2"/>
  <c r="C96" i="2"/>
  <c r="C97" i="2"/>
  <c r="C98" i="2"/>
  <c r="C99" i="2"/>
  <c r="C100" i="2"/>
  <c r="C101" i="2"/>
  <c r="C102" i="2"/>
  <c r="C104" i="2"/>
  <c r="C105" i="2"/>
  <c r="C106" i="2"/>
  <c r="C107" i="2"/>
  <c r="C108" i="2"/>
  <c r="C109" i="2"/>
  <c r="C110" i="2"/>
  <c r="C111" i="2"/>
  <c r="C112" i="2"/>
  <c r="C113" i="2"/>
  <c r="C114" i="2"/>
  <c r="C115"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1" i="2"/>
  <c r="C162" i="2"/>
  <c r="C163" i="2"/>
  <c r="C164" i="2"/>
  <c r="C165" i="2"/>
  <c r="C166" i="2"/>
  <c r="C167" i="2"/>
  <c r="C168" i="2"/>
  <c r="C169" i="2"/>
  <c r="C170" i="2"/>
  <c r="C171" i="2"/>
  <c r="C172" i="2"/>
  <c r="C173" i="2"/>
  <c r="C174" i="2"/>
  <c r="C175" i="2"/>
  <c r="C176" i="2"/>
  <c r="C177" i="2"/>
  <c r="C178" i="2"/>
  <c r="C179" i="2"/>
  <c r="C180" i="2"/>
  <c r="C181" i="2"/>
  <c r="C182" i="2"/>
  <c r="C184" i="2"/>
  <c r="C185" i="2"/>
  <c r="C186" i="2"/>
  <c r="C187" i="2"/>
  <c r="C188" i="2"/>
  <c r="C189" i="2"/>
  <c r="C190" i="2"/>
  <c r="C191" i="2"/>
  <c r="C192" i="2"/>
  <c r="C193" i="2"/>
  <c r="C194" i="2"/>
  <c r="C195" i="2"/>
  <c r="C196" i="2"/>
  <c r="C199" i="2"/>
  <c r="C200" i="2"/>
  <c r="C201" i="2"/>
  <c r="C202" i="2"/>
  <c r="C89" i="2"/>
  <c r="C90" i="2"/>
  <c r="C91" i="2"/>
  <c r="C92" i="2"/>
  <c r="C85" i="2"/>
  <c r="C86" i="2"/>
  <c r="C87" i="2"/>
  <c r="C88" i="2"/>
  <c r="C16" i="2" l="1"/>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15" i="2"/>
  <c r="D13" i="2"/>
  <c r="S13" i="1" l="1"/>
  <c r="R13" i="1"/>
  <c r="Q13" i="1"/>
  <c r="P13" i="1"/>
  <c r="D74" i="2" l="1"/>
  <c r="D75" i="2"/>
  <c r="D76" i="2"/>
  <c r="D77" i="2"/>
  <c r="D78" i="2"/>
  <c r="D79" i="2"/>
  <c r="D80" i="2"/>
  <c r="D81" i="2"/>
  <c r="D82" i="2"/>
  <c r="D85" i="2"/>
  <c r="D86" i="2"/>
  <c r="D87" i="2"/>
  <c r="D88" i="2"/>
  <c r="D89" i="2"/>
  <c r="D90" i="2"/>
  <c r="D91" i="2"/>
  <c r="D92" i="2"/>
  <c r="D93" i="2"/>
  <c r="D94" i="2"/>
  <c r="D95" i="2"/>
  <c r="D96" i="2"/>
  <c r="D97" i="2"/>
  <c r="D98" i="2"/>
  <c r="D99" i="2"/>
  <c r="D100" i="2"/>
  <c r="D101" i="2"/>
  <c r="D102" i="2"/>
  <c r="D104" i="2"/>
  <c r="D105" i="2"/>
  <c r="D106" i="2"/>
  <c r="D107" i="2"/>
  <c r="D108" i="2"/>
  <c r="D109" i="2"/>
  <c r="D110" i="2"/>
  <c r="D111" i="2"/>
  <c r="D112" i="2"/>
  <c r="D113" i="2"/>
  <c r="D114" i="2"/>
  <c r="D115"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1" i="2"/>
  <c r="D162" i="2"/>
  <c r="D163" i="2"/>
  <c r="D164" i="2"/>
  <c r="D165" i="2"/>
  <c r="D166" i="2"/>
  <c r="D167" i="2"/>
  <c r="D168" i="2"/>
  <c r="D169" i="2"/>
  <c r="D170" i="2"/>
  <c r="D171" i="2"/>
  <c r="D172" i="2"/>
  <c r="D173" i="2"/>
  <c r="D174" i="2"/>
  <c r="D175" i="2"/>
  <c r="D176" i="2"/>
  <c r="D177" i="2"/>
  <c r="D178" i="2"/>
  <c r="D179" i="2"/>
  <c r="D180" i="2"/>
  <c r="D181" i="2"/>
  <c r="D182" i="2"/>
  <c r="D184" i="2"/>
  <c r="D185" i="2"/>
  <c r="D186" i="2"/>
  <c r="D187" i="2"/>
  <c r="D188" i="2"/>
  <c r="D189" i="2"/>
  <c r="D190" i="2"/>
  <c r="D191" i="2"/>
  <c r="D192" i="2"/>
  <c r="D193" i="2"/>
  <c r="D194" i="2"/>
  <c r="D195" i="2"/>
  <c r="D196" i="2"/>
  <c r="D199" i="2"/>
  <c r="D200" i="2"/>
  <c r="D201" i="2"/>
  <c r="D202" i="2"/>
  <c r="D68" i="2"/>
  <c r="D69" i="2"/>
  <c r="D70" i="2"/>
  <c r="D71" i="2"/>
  <c r="D72" i="2"/>
  <c r="D73" i="2"/>
  <c r="D67" i="2"/>
  <c r="P127" i="1" a="1"/>
  <c r="P127" i="1" s="1"/>
  <c r="P120" i="1" s="1"/>
  <c r="P131" i="1" l="1" a="1"/>
  <c r="P131" i="1" s="1"/>
  <c r="P182" i="1" a="1"/>
  <c r="P182" i="1" s="1"/>
  <c r="P181" i="1" s="1"/>
  <c r="P202" i="1"/>
  <c r="P142" i="1" l="1"/>
  <c r="D54" i="2" l="1"/>
  <c r="D55" i="2"/>
  <c r="D56" i="2"/>
  <c r="D57" i="2"/>
  <c r="D58" i="2"/>
  <c r="D59" i="2"/>
  <c r="D60" i="2"/>
  <c r="D61" i="2"/>
  <c r="D62" i="2"/>
  <c r="D63" i="2"/>
  <c r="D64" i="2"/>
  <c r="D65" i="2"/>
  <c r="D66" i="2"/>
  <c r="D45" i="2"/>
  <c r="D46" i="2"/>
  <c r="D47" i="2"/>
  <c r="D48" i="2"/>
  <c r="D49" i="2"/>
  <c r="D50" i="2"/>
  <c r="D51" i="2"/>
  <c r="D52" i="2"/>
  <c r="D53" i="2"/>
  <c r="D25" i="2"/>
  <c r="D26" i="2"/>
  <c r="D27" i="2"/>
  <c r="D28" i="2"/>
  <c r="D29" i="2"/>
  <c r="D30" i="2"/>
  <c r="D31" i="2"/>
  <c r="D32" i="2"/>
  <c r="D33" i="2"/>
  <c r="D34" i="2"/>
  <c r="D35" i="2"/>
  <c r="D36" i="2"/>
  <c r="D37" i="2"/>
  <c r="D38" i="2"/>
  <c r="D39" i="2"/>
  <c r="D40" i="2"/>
  <c r="D41" i="2"/>
  <c r="D42" i="2"/>
  <c r="D43" i="2"/>
  <c r="D44" i="2"/>
  <c r="D24" i="2"/>
  <c r="D20" i="2"/>
  <c r="D21" i="2"/>
  <c r="D22" i="2"/>
  <c r="D23" i="2"/>
  <c r="D19" i="2"/>
  <c r="D14" i="2"/>
  <c r="D15" i="2"/>
  <c r="D16" i="2"/>
  <c r="D17" i="2"/>
  <c r="D18" i="2"/>
  <c r="D11" i="2"/>
  <c r="D12" i="2"/>
  <c r="D10" i="2"/>
</calcChain>
</file>

<file path=xl/sharedStrings.xml><?xml version="1.0" encoding="utf-8"?>
<sst xmlns="http://schemas.openxmlformats.org/spreadsheetml/2006/main" count="2730" uniqueCount="1144">
  <si>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</si>
  <si>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</si>
  <si>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</si>
  <si>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</si>
  <si>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</si>
  <si>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</si>
  <si>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</si>
  <si>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</si>
  <si>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</si>
  <si>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</si>
  <si>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</si>
  <si>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</si>
  <si>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</si>
  <si>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</si>
  <si>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</si>
  <si>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</si>
  <si>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</si>
  <si>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1.1.</t>
  </si>
  <si>
    <t>1.1.1.</t>
  </si>
  <si>
    <t>1.1.1.1.</t>
  </si>
  <si>
    <t>1.1.1.1.1.</t>
  </si>
  <si>
    <t>1.1.1.1.2.</t>
  </si>
  <si>
    <t>* pagal iš  ES ar kitos tarptautinės finansinės paramos programavimo dokumentuose ar planavimo dokumentuose, kuriuose nustatytos nacionalinės regioninės politikos įgyvendinimo priemonės, nustatytų produkto stebėsenos rodiklių kodus.</t>
  </si>
  <si>
    <t>Unikalus numeris</t>
  </si>
  <si>
    <t>Ministerija (asignavimų valdytojas)</t>
  </si>
  <si>
    <t>Projekto Nr.</t>
  </si>
  <si>
    <t>Pavadinimas (I)</t>
  </si>
  <si>
    <t>Pavadinimas (II)</t>
  </si>
  <si>
    <t>Pavadinimas (III)</t>
  </si>
  <si>
    <t>Pavadinimas (IV)</t>
  </si>
  <si>
    <t>Pavadinimas (V)</t>
  </si>
  <si>
    <t>Pavadinimas (VI)</t>
  </si>
  <si>
    <t>Kodas (II)*</t>
  </si>
  <si>
    <t>1 . Projekto eilės numeris regiono plėtros plane.</t>
  </si>
  <si>
    <t>3. Pagal plano tikslus, uždavinius ir priemones išdėstytų projektų pavadinimai.</t>
  </si>
  <si>
    <t>4. Pareiškėjas, teiksiantis paraišką dėl projekto finansavimo (pareiškėjas) / projekto vykdytojas.</t>
  </si>
  <si>
    <t>5. Ministerija, pagal kompetenciją atsakinga už valdymo sritis ir (ar) kita valstybės institucija, kurios asignavimus numatoma naudoti įgyvendinant projektą.</t>
  </si>
  <si>
    <t>6. Savivaldybė (-ės), kurioje (-iose) planuojama įgyvendinti projektą.</t>
  </si>
  <si>
    <t>Unikalus projekto Nr.</t>
  </si>
  <si>
    <t>Finansavimo šaltinio kodas</t>
  </si>
  <si>
    <t xml:space="preserve">R/V/KT </t>
  </si>
  <si>
    <t xml:space="preserve">ITI </t>
  </si>
  <si>
    <t>RSP</t>
  </si>
  <si>
    <t>S</t>
  </si>
  <si>
    <t>rez.</t>
  </si>
  <si>
    <t>LENTELĖS SKILČIŲ PILDYMO PAAIŠKINIMAI:</t>
  </si>
  <si>
    <t>8.  R – į regiono projektų sąrašą planuojamas įtraukti / įtrauktas projektas, V – į valstybės projektų sąrašą planuojamas įtraukti / įtrauktas projektas, KT – projektas, atrenkamas kitu atrankos būdu.</t>
  </si>
  <si>
    <t>9. ITI – projektas, įgyvendinamas pagal integruotą teritorijos (-ų) vystymo programą.</t>
  </si>
  <si>
    <t>10. RSP – regioninės svarbos projektas.</t>
  </si>
  <si>
    <t>11. S – regiono specializacijos krypties projektas.</t>
  </si>
  <si>
    <t>12. rez. – rezervinis projektas.</t>
  </si>
  <si>
    <t>13. Projekto įgyvendinimo pradžia – su investicija susijusių statybos darbų pradžia arba pirmasis teisiškai privalomas įsipareigojimas užsakyti įrenginius, arba bet kuris kitas įsipareigojimas, dėl kurio investicija tampa neatšaukiama, žiūrint, kuris įvykis pirmesnis, pvz. iš ES lėšų bendrai finansuojamo projekto įgyvendinimo pradžia laikoma projekto finansavimo sutarties pasirašymo data.</t>
  </si>
  <si>
    <t>14. Projekto įgyvendinimo pabaiga laikoma visų su projekto įgyvendinimu susijusių įsipareigojimų įgyvendinimo pabaiga, pvz. iš ES lėšų bendrai finansuojamo projekto pabaiga laikoma projekto galutinės ataskaitos patvirtinimas Finansų ministerijos nustatyta tvarka.</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</si>
  <si>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</si>
  <si>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</si>
  <si>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</si>
  <si>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</si>
  <si>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</si>
  <si>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</si>
  <si>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</si>
  <si>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</si>
  <si>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</si>
  <si>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</si>
  <si>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</si>
  <si>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</si>
  <si>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</si>
  <si>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</si>
  <si>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16. Projekto finansavimas iš ES fondų investicijų veiksmų programos ar kitos tarptautinės finansinės paramos lėšų.</t>
  </si>
  <si>
    <t xml:space="preserve">2. Unikalus projekto numeris sudaromas iš kodų, nurodytų Regionų planų rengimo metodikos 6 priede,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</si>
  <si>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17. Projekto finansavimas iš Lietuvos Respublikos valstybės biudžeto lėšų.</t>
  </si>
  <si>
    <t>3 lentelė. Projektų aprašymai.</t>
  </si>
  <si>
    <t>15. Iš visų finansavimo šaltinių (pareiškėjo ir jo partnerio disponuojamų lėšų, valstybės biudžeto, ES ir kitos tarptautinės finansinės paramos) projektui įgyvendinti reikalingas finansavimas.</t>
  </si>
  <si>
    <t>18. Projekto finansavimas iš pareiškėjo / projekto vykdytojo  ir partnerio (-ių) lėšų.</t>
  </si>
  <si>
    <t>7. Standartizuotas finansavimo šaltinio požymis (kodas), leidžiantis vienareikšmiškai nustatyti projekto finansavimo šaltinį, projektų atrankos ir finansavimo taisykles, regionui nustatytus produkto vertinimo kriterijų kiekybines charakteristikas ir finansavimo apimtis, jeigu tokios charakteristikos ir apimtys yra nustatytos, pvz. 2014−2020 metų Europos Sąjungos fondų investicijų veiksmų programos prioriteto įgyvendinimo priemonės numeris, asignavimų valdytojo suteiktas (nurodytas priemonių plano derinimo metu) funkcinės klasifikacijos kodas (jeigu projektas nėra finansuojamas iš ES ar kitos tarptautinės finansinės paramos lėšų) ar kitas pagal finansavimo šaltinio taisykles suteikiamas kodas.</t>
  </si>
  <si>
    <t>* Projektų aprašymai, charakterizuojantys planuojamas vykdyti veiklas, jų įgyvendinimo vietas, pertvarkomus objektus ir kitas specifines projekto charakteristikas (iki 700 spaudos ženklų).</t>
  </si>
  <si>
    <t>Finansavimas iš ES investicijų ar kitų tarptautinių finansavimo šaltinių</t>
  </si>
  <si>
    <t>Prioritetas: Kokybiškos viešosios paslaugos</t>
  </si>
  <si>
    <t>Tikslas: Padidinti viešųjų ir administracinių paslaugų kokybę ir prieinamumą</t>
  </si>
  <si>
    <t>Uždavinys: Padidinti savivaldybių išteklių valdymo efektyvumą</t>
  </si>
  <si>
    <t>Priemonė: Paslaugų ir asmenų aptarnavimo kokybės gerinimas savivaldybėse</t>
  </si>
  <si>
    <t>Viešųjų paslaugų ir asmenų aptarnavimo kokybės gerinimas Panevėžio miesto ir Panevėžio rajono savivaldybėse</t>
  </si>
  <si>
    <t>Paslaugų ir asmenų aptarnavimo kokybės gerinimas Pasvalio rajono savivaldybėje</t>
  </si>
  <si>
    <t>Panevėžio miesto savivaldybės administracija</t>
  </si>
  <si>
    <t>Vidaus reikalų ministerija</t>
  </si>
  <si>
    <t>Panevėžio miesto savivaldybės administracija, Panevėžio rajono savivaldybės administracija</t>
  </si>
  <si>
    <t>10.1.3-ESFA-R-920</t>
  </si>
  <si>
    <t>R</t>
  </si>
  <si>
    <t>Pasvalio rajono savivaldybės administracija</t>
  </si>
  <si>
    <t>Uždavinys: Pagerinti švietimo (ikimokyklinio, priešmokyklinio, bendrojo ugdymo, neformaliojo ugdymo) paslaugų kokybę ir prieinamumą</t>
  </si>
  <si>
    <t>Priemonė:  Ikimokyklinio ir priešmokyklinio ugdymo prieinamumo didinimas</t>
  </si>
  <si>
    <t xml:space="preserve">Biržų lopšelio-darželio „Ąžuoliukas" ikimokyklinio ir priešmokyklinio ugdymo infrastruktūros modernizavimas </t>
  </si>
  <si>
    <t>Biržų rajono savivaldybės administracija</t>
  </si>
  <si>
    <t>Švietimo ir mokslo ministerija</t>
  </si>
  <si>
    <t xml:space="preserve">Biržų rajono savivaldybė </t>
  </si>
  <si>
    <t xml:space="preserve">09.1.3-CPVA-R-705 </t>
  </si>
  <si>
    <t>Kupiškio vaikų lopšelyje-darželyje „Obelėlė“ edukacinių erdvių modernizavimas</t>
  </si>
  <si>
    <t>Kupiškio rajono savivaldybės administracija</t>
  </si>
  <si>
    <t xml:space="preserve">Kupiškio rajono savivaldybė </t>
  </si>
  <si>
    <t>Lopšelio-darželio „Rugelis“ vidaus patalpų ir ugdymo aplinkos modernizavimas</t>
  </si>
  <si>
    <t xml:space="preserve">Panevėžio miesto savivaldybė </t>
  </si>
  <si>
    <t>ITI</t>
  </si>
  <si>
    <t>Regos centro „Linelis“ pastato vidaus patalpų ir ugdymo aplinkos modernizavimas</t>
  </si>
  <si>
    <t>Ikimokyklinio ir priešmokyklinio ugdymo prieinamumo didinimas Panevėžio rajono savivaldybėje</t>
  </si>
  <si>
    <t>Panevėžio rajono savivaldybės administracija</t>
  </si>
  <si>
    <t>Panevėžio rajono savivaldybė</t>
  </si>
  <si>
    <t>Pasvalio lopšelio-darželio "Žilvitis" modernizavimas</t>
  </si>
  <si>
    <t>Pasvalio rajono savivaldybė</t>
  </si>
  <si>
    <t>09.1.3-CPVA-R-705</t>
  </si>
  <si>
    <t xml:space="preserve">Rokiškio l/d „Pumpurėlis“ pastato vidaus patalpų  ir ugdymo aplinkos modernizavimas </t>
  </si>
  <si>
    <t>Rokiškio rajono savivaldybės administracija</t>
  </si>
  <si>
    <t>Rokiškio rajono savivaldybė</t>
  </si>
  <si>
    <t>Priemonė:  Bendrojo ugdymo įstaigų tinklo veiklos efektyvumo didinimas</t>
  </si>
  <si>
    <t>Mokyklų tinklo efektyvumo didinimas Biržų rajono savivaldybėje</t>
  </si>
  <si>
    <t xml:space="preserve">09.1.3-CPVA-R-724 </t>
  </si>
  <si>
    <t>Modernių ir saugių mokymosi erdvių pradiniam ugdymui sukūrimas Kupiškio P.Matulionio progimnazijoje</t>
  </si>
  <si>
    <t>Panevėžio „Vilties“ progimnazijos vidaus patalpų ir ugdymo aplinkos modernizavimas</t>
  </si>
  <si>
    <t>Mokyklų tinklo efektyvumo didinimas Panevėžio rajono savivaldybėje</t>
  </si>
  <si>
    <t xml:space="preserve">Panevėžio rajono savivaldybė </t>
  </si>
  <si>
    <t>Pasvalio P. Vileišio  gimnazijos modernizavimas</t>
  </si>
  <si>
    <t>“Ugdymo aplinkos modernizavimas Rokiškio J. Tumo-Vaižganto gimnazijoje bei Rokiškio J. Tūbelio progimnazijoje“</t>
  </si>
  <si>
    <t>1.1.1.1.1</t>
  </si>
  <si>
    <t>1.1.1.1.2</t>
  </si>
  <si>
    <t>1.1.2</t>
  </si>
  <si>
    <t>1.1.2.1</t>
  </si>
  <si>
    <t>1.1.2.1.1</t>
  </si>
  <si>
    <t>1.1.2.1.2</t>
  </si>
  <si>
    <t>1.1.2.1.3</t>
  </si>
  <si>
    <t>1.1.2.1.4</t>
  </si>
  <si>
    <t>1.1.2.1.5</t>
  </si>
  <si>
    <t>1.1.2.1.6</t>
  </si>
  <si>
    <t>1.1.2.1.7</t>
  </si>
  <si>
    <t>1.1.2.2</t>
  </si>
  <si>
    <t>1.1.2.2.1</t>
  </si>
  <si>
    <t>Priemonė:Neformaliojo švietimo infrastruktūros tobulinimas</t>
  </si>
  <si>
    <t>Neformalaus ugdymo galimybių plėtojimas, modernizuojant Biržų Vlado Jakubėno muzikos mokyklos ir  rajono kūno kultūros ir sporto centro infrastruktūrą</t>
  </si>
  <si>
    <t>Biržų rajono savivaldybė</t>
  </si>
  <si>
    <t>09.1.3-CPVA-R-725</t>
  </si>
  <si>
    <t>Infrastruktūros pritaikymas neformaliajam vaikų švietimui Kupiškio rajone</t>
  </si>
  <si>
    <t>Kupiškio rajono savivaldybė</t>
  </si>
  <si>
    <t>Neformaliojo švietimo infrastruktūros tobulinimas Panevėžio mieste</t>
  </si>
  <si>
    <t xml:space="preserve">09.1.3-CPVA-R-725 </t>
  </si>
  <si>
    <t xml:space="preserve">Neformalaus ugdymosi galimybių plėtra Pasvalio muzikos mokykloje </t>
  </si>
  <si>
    <t xml:space="preserve">Švietimo ir mokslo ministerija </t>
  </si>
  <si>
    <t>Vaikų ir jaunimo neformalaus ugdymosi galimybių plėtra Rokiškio rajone</t>
  </si>
  <si>
    <t>Neformaliojo švietimo infrastruktūros tobulinimas Panevėžio r. muzikos mokykloje</t>
  </si>
  <si>
    <t>Panevėžio r. muzikos mokykla</t>
  </si>
  <si>
    <t>1.1.2.</t>
  </si>
  <si>
    <t>1.1.2.2.2</t>
  </si>
  <si>
    <t>1.1.2.2.3</t>
  </si>
  <si>
    <t>1.1.2.2.4</t>
  </si>
  <si>
    <t>1.1.2.2.5</t>
  </si>
  <si>
    <t>1.1.2.2.6</t>
  </si>
  <si>
    <t>1.1.2.3</t>
  </si>
  <si>
    <t>1.1.2.3.1</t>
  </si>
  <si>
    <t>1.1.2.3.2</t>
  </si>
  <si>
    <t>1.1.2.3.3</t>
  </si>
  <si>
    <t>1.1.2.3.4</t>
  </si>
  <si>
    <t>1.1.2.3.5</t>
  </si>
  <si>
    <t>1.1.2.3.6</t>
  </si>
  <si>
    <t>1.1.3.</t>
  </si>
  <si>
    <t>Uždavinys: Išplėsti socialines paslaugas bei modernizuoti socialinių paslaugų infrastruktūrą</t>
  </si>
  <si>
    <t>1.1.3.1</t>
  </si>
  <si>
    <t>1.1.3.1.1</t>
  </si>
  <si>
    <t>Priemonė:  Socialinio būsto pažeidžiamoms gyventojų grupėms prieinamumo didinimas</t>
  </si>
  <si>
    <t>1.1.3.1.2</t>
  </si>
  <si>
    <t>1.1.3.1.3</t>
  </si>
  <si>
    <t>1.1.3.1.4</t>
  </si>
  <si>
    <t>1.1.3.1.5</t>
  </si>
  <si>
    <t>1.1.3.1.6</t>
  </si>
  <si>
    <t>Biržų rajono savivaldybės socialinio būsto fondo plėtra</t>
  </si>
  <si>
    <t>Socialinės apsaugos ir darbo ministerija</t>
  </si>
  <si>
    <t>08.1.2-CPVA-R-408</t>
  </si>
  <si>
    <t>Socialinio būsto fondo plėtra Kupiškio rajono savivaldybėje</t>
  </si>
  <si>
    <t>Socialinio būsto plėtra</t>
  </si>
  <si>
    <t xml:space="preserve">08.1.2-CPVA-R-408 </t>
  </si>
  <si>
    <t>Socialinio būsto fondo plėtra Panevėžio rajono savivaldybėje</t>
  </si>
  <si>
    <t>Pasvalio rajono savivaldybės socialinio būsto fondo plėtra</t>
  </si>
  <si>
    <t xml:space="preserve">Socialinės apsaugos ir darbo ministerija </t>
  </si>
  <si>
    <t xml:space="preserve">08.1.2-CPVA-R-408  </t>
  </si>
  <si>
    <t>Socialinio būsto fondo plėtra Rokiškio rajono savivaldybėje</t>
  </si>
  <si>
    <t>1.1.3.2</t>
  </si>
  <si>
    <t>Priemonė:  Socialinių paslaugų infrastruktūros plėtra</t>
  </si>
  <si>
    <t>1.1.3.2.1</t>
  </si>
  <si>
    <t>1.1.3.2.2</t>
  </si>
  <si>
    <t>1.1.3.2.3</t>
  </si>
  <si>
    <t>1.1.3.2.4</t>
  </si>
  <si>
    <t>1.1.3.2.5</t>
  </si>
  <si>
    <t>Biržų rajono Legailių globos namų socialinių  paslaugų  infrastruktūros  modernizavimas</t>
  </si>
  <si>
    <t xml:space="preserve">08.1.1-CPVA-R-407 </t>
  </si>
  <si>
    <t>Dalies patalpų Krantinės g. 28. Kupiškio m., modernizavimas įkuriant savarankiško gyvenimo namus</t>
  </si>
  <si>
    <t>Kupiškio rajono savialdybė</t>
  </si>
  <si>
    <t>VšĮ Šv. Juozapo globos namų infrastuktūros modernizavimas ir plėtra įkuriant savarankiško gyvenimo namus</t>
  </si>
  <si>
    <t>VšĮ Šv. Juozapo globos namai</t>
  </si>
  <si>
    <t>Panevėžio miestas</t>
  </si>
  <si>
    <t>Socialinių paslaugų infrastruktūros plėtra Pasvalio rajone</t>
  </si>
  <si>
    <t>Pasvalio r. Paslaugų ir Užimtumo Centras Pagyvenusiems ir Neįgaliesiems</t>
  </si>
  <si>
    <t>Socialinių paslaugų infrastruktūros plėtra Panevėžio rajono savivaldybėje</t>
  </si>
  <si>
    <t>Panevėžio  rajono socialinių paslaugų centras</t>
  </si>
  <si>
    <t>Panevėžio rajonas</t>
  </si>
  <si>
    <t>1.1.4.</t>
  </si>
  <si>
    <t>1.1.4.1</t>
  </si>
  <si>
    <t>Uždavinys: Sustiprinti sveikatą</t>
  </si>
  <si>
    <t>Priemonė:  Gyventojų sveikatos stiprinimas bei ligų prevencijos vykdymas</t>
  </si>
  <si>
    <t>1.1.4.1.1</t>
  </si>
  <si>
    <t>Sveikatos ugdymo priemonių įgyvendinimas Biržų rajonono savivaldybėje</t>
  </si>
  <si>
    <t>Biržų rajono savivaldybės visuomenės sveikatos biuras</t>
  </si>
  <si>
    <t>Sveikatos apsaugos ministerija</t>
  </si>
  <si>
    <t>08.4.2-ESFA-R-630</t>
  </si>
  <si>
    <t>Sveikos gyvensenos skatinimas Kupiškio rajono savivaldybėje</t>
  </si>
  <si>
    <t>Sveikos gyvensenos skatinimas Panevėžio mieste</t>
  </si>
  <si>
    <t xml:space="preserve">Panevėžio miesto savivaldybės visuomenės sveikatos biuras </t>
  </si>
  <si>
    <t xml:space="preserve"> Sveikatos apsaugos ministerija</t>
  </si>
  <si>
    <t>Panevėžio miesto savivaldybė</t>
  </si>
  <si>
    <t>Sveikos gyvensenos skatinimas Panevėžio rajone</t>
  </si>
  <si>
    <t>Panevėžio rajono savivaldybės visuomenės sveikatos biuras</t>
  </si>
  <si>
    <t>Sveikos gyvensenos skatinimas Pasvalio rajone</t>
  </si>
  <si>
    <t>Pasvalio rajono savivaldybės vsuomenės sveikatos biuras</t>
  </si>
  <si>
    <t>Sveikos gyvensenos skatinimas Rokiškio rajono savivaldybėje</t>
  </si>
  <si>
    <t>Rokiškio rajono savivaldybės visuomenės sveikatos biuras</t>
  </si>
  <si>
    <t>1.1.4.1.2</t>
  </si>
  <si>
    <t>1.1.4.1.3</t>
  </si>
  <si>
    <t>1.1.4.1.4</t>
  </si>
  <si>
    <t>1.1.4.1.5</t>
  </si>
  <si>
    <t>1.1.4.1.6</t>
  </si>
  <si>
    <t>1.1.4.2</t>
  </si>
  <si>
    <t>1.1.4.2.1</t>
  </si>
  <si>
    <t>Priemonė:  Sveikatos priežiūros (pirminės ir visuomenės) kokybės ir prieinamumo gerinimas</t>
  </si>
  <si>
    <t>1.1.4.2.2</t>
  </si>
  <si>
    <t>1.1.4.2.3</t>
  </si>
  <si>
    <t>1.1.4.2.4</t>
  </si>
  <si>
    <t>1.1.4.2.5</t>
  </si>
  <si>
    <t>1.1.4.2.6</t>
  </si>
  <si>
    <t>Priemonių, gerinančių ambulatorinių sveikatos priežiūros paslaugų prieinamumą tuberkulioze sergantiems asmenims, įgyvendinimas Biržų rajono savivaldybėje</t>
  </si>
  <si>
    <t>08.4.2-ESFA-R-615</t>
  </si>
  <si>
    <t>Priemonių, gerinančių ambulatorinių sveikatos priežiūros paslaugų prieinamumą tuberkulioze sergantiems asmenims, įgyvendinimas Kupiškio rajono savivaldybėje</t>
  </si>
  <si>
    <t>Didinti sveikatos priežiūros paslaugų prieinamumą ir kokybę tuberkulioze sergantiems pacientams ambulatorinio gydymo metu Panevėžio mieste</t>
  </si>
  <si>
    <t>Lietuvos Respublikos Sveikatos apsaugos ministerija</t>
  </si>
  <si>
    <t>Priemonių, gerinančių ambulatorinių sveikatos priežiūros paslaugų prieinamumą tuberkulioze sergantiems asmenims, įgyvendinimas Panevėžio rajono savivaldybėje</t>
  </si>
  <si>
    <t>Priemonių, gerinančių ambulatorinių sveikatos priežiūros paslaugų prieinamumą tuberkulioze sergantiems asmenims, įgyvendinimas Pasvalio rajone</t>
  </si>
  <si>
    <t xml:space="preserve">08.4.2-ESFA-R-615 </t>
  </si>
  <si>
    <t xml:space="preserve">Priemonių, gerinančių ambulatorinių sveikatos priežiūros paslaugų prieinamumą tuberkuliozesergantiems asmenims, įgyvendinimas Rokiškio rajono savivaldybėje </t>
  </si>
  <si>
    <t>Viešoji įstaiga Rokiškio pirminės asmens sveikatos priežiūros centras</t>
  </si>
  <si>
    <t>LR Sveikatos apsaugos ministerija</t>
  </si>
  <si>
    <t>1.1.4.3</t>
  </si>
  <si>
    <t>1.1.4.3.1</t>
  </si>
  <si>
    <t>Priemonė: Pirminės asmens sveikatos priežiūros veiklos efektyvumo didinimas</t>
  </si>
  <si>
    <t>1.1.4.3.2</t>
  </si>
  <si>
    <t>1.1.4.3.3</t>
  </si>
  <si>
    <t>1.1.4.3.4</t>
  </si>
  <si>
    <t>1.1.4.3.5</t>
  </si>
  <si>
    <t>1.1.4.3.6</t>
  </si>
  <si>
    <t>1.1.4.3.7</t>
  </si>
  <si>
    <t>1.1.4.3.8</t>
  </si>
  <si>
    <t>1.1.4.3.9</t>
  </si>
  <si>
    <t>1.1.4.3.10</t>
  </si>
  <si>
    <t>1.1.4.3.11</t>
  </si>
  <si>
    <t>1.1.4.3.12</t>
  </si>
  <si>
    <t>1.1.4.3.13</t>
  </si>
  <si>
    <t>1.1.4.3.14</t>
  </si>
  <si>
    <t>1.1.4.3.15</t>
  </si>
  <si>
    <t>Pirminės asmens sveikatos priežiūros paslaugų kokybės ir prieinamumo gerinimas VšĮ Biržų rajono savivaldybės poliklinikoje</t>
  </si>
  <si>
    <t xml:space="preserve">VšĮ Biržų rajono savivaldybės poliklinika </t>
  </si>
  <si>
    <t>08.1.3-CPVA-R-609</t>
  </si>
  <si>
    <t>Pirminės asmens sveikatos priežiūros paslaugų kokybės ir prieinamumo gerinimas UAB Biržų šeimos gydytojų centre</t>
  </si>
  <si>
    <t>UAB Biržų šeimos gydytojų centras</t>
  </si>
  <si>
    <t xml:space="preserve">Pirminės asmens sveikatos priežiūros veikos efektyvumo didinimas Kupiškio rajono savivaldybėje </t>
  </si>
  <si>
    <t>Smėlynės šeimos ambulatorijos tikslinių grupių asmenims teikiamų pirminės asmens sveikatos priežiūros paslaugų kokybės ir prieinamumo gerinimas</t>
  </si>
  <si>
    <t xml:space="preserve">UAB "Smėlynės šeimos ambulatorija" </t>
  </si>
  <si>
    <t>Pirminės asmens sveikatos priežiūros efektyvumo didinimas Pilėnų šeimos medicinos centre</t>
  </si>
  <si>
    <t>UAB "Pilėnų šeimos medicinos centras"</t>
  </si>
  <si>
    <t xml:space="preserve">Pirminės asmens sveikatos priežiūros veiklos efektyvumo didinimas Panevėžio mieste </t>
  </si>
  <si>
    <t xml:space="preserve">VšĮ "Panevėžio miesto poliklinika" </t>
  </si>
  <si>
    <t>UAB "MediCA klinika" teikiamų pirminės asmens sveikatos priežiūros paslaugų efektyvumo didinimas Panevėžio miesto savivaldybėje</t>
  </si>
  <si>
    <t>UAB "MediCa klinika"</t>
  </si>
  <si>
    <t>Vaikams, neįgaliesiems, senyviems teikiamų pirminės asmens sveikatos priežiūros paslaugų kokybės ir prieinamumo gerinimas Kniaudiškių šeimos klinikoje</t>
  </si>
  <si>
    <t xml:space="preserve">UAB "Kniaudiškių šeimos klinika" </t>
  </si>
  <si>
    <t xml:space="preserve">Pirminės asmens sveikatos priežiūros veiklos efektyvumo didinimas VšĮ Panevėžio rajono savivaldybės poliklinikoje </t>
  </si>
  <si>
    <t xml:space="preserve">VšĮ Panevėžio rajono savivaldybės poliklinika </t>
  </si>
  <si>
    <t>Pirminės asmens sveikatos priežiūros veiklos efektyvumo didinimas VšĮ Krekenavos pirminės sveikatos priežiūros centre</t>
  </si>
  <si>
    <t>VšĮ Krekenavos pirminės sveikatos priežiūros centras</t>
  </si>
  <si>
    <t xml:space="preserve">Pasvalio pirminės asmens sveikatos priežiūros centro veiklos efektyvumo didinimas </t>
  </si>
  <si>
    <t>VšĮ Pasvalio pirminės asmens sveikatos priežiūros centras</t>
  </si>
  <si>
    <t>UAB "MediCA klinika" teikiamų pirminės asmens sveikatos priežiūros paslaugų efektyvumo didinimas Rokiškio rajono savivaldybėje</t>
  </si>
  <si>
    <t>VŠĮ Rokiškio pirminės asmens sveikatos priežiūros centro veiklos efektyvumo didinimas, gerinant teikiamų paslaugų kokybę ir prieinamumą</t>
  </si>
  <si>
    <t xml:space="preserve">Priklausomybės nuo opioidų pakaitinio gydymo kabineto įrengimas VšĮ Rokiškio psichikos sveikatos centre </t>
  </si>
  <si>
    <t xml:space="preserve">Viešoji įstaiga Rokiškio psichikos sveikatos centras </t>
  </si>
  <si>
    <t xml:space="preserve">2. </t>
  </si>
  <si>
    <t>Prioritetas: Ekoniminiam augimui palanki aplinka</t>
  </si>
  <si>
    <t>2.1.</t>
  </si>
  <si>
    <t>Tikslas: Padidinti teritorinę sanglauą ir gerinti aplinkos būklę</t>
  </si>
  <si>
    <t>2.1.1.</t>
  </si>
  <si>
    <t>Uždavinys: Padidinti gyvenamųjų vietovių konkurencingumą, ekonomikos augimą ir gyvenamosios vietos patrauklumą</t>
  </si>
  <si>
    <t>2.1.1.1.</t>
  </si>
  <si>
    <t>Priemonė: Kompleksinis Panevėžio miesto dalių atnaujinimas ir plėtra</t>
  </si>
  <si>
    <t>2.1.1.1.1</t>
  </si>
  <si>
    <t>2.1.1.1.2</t>
  </si>
  <si>
    <t>2.1.1.1.3</t>
  </si>
  <si>
    <t>2.1.1.1.4</t>
  </si>
  <si>
    <t>2.1.1.1.5</t>
  </si>
  <si>
    <t>2.1.1.1.6</t>
  </si>
  <si>
    <t>2.1.1.1.7</t>
  </si>
  <si>
    <t>2.1.1.1.8</t>
  </si>
  <si>
    <t>2.1.1.1.9</t>
  </si>
  <si>
    <t>2.1.1.1.10</t>
  </si>
  <si>
    <t>2.1.1.1.11</t>
  </si>
  <si>
    <t>2.1.1.1.12</t>
  </si>
  <si>
    <t>2.1.1.1.13</t>
  </si>
  <si>
    <t>2.1.1.1.14</t>
  </si>
  <si>
    <t>Panevėžio miesto autobusų stoties teritorijos konversija, pritaikant ją komercinei ir bendruomenių veiklai</t>
  </si>
  <si>
    <t>07.1.1-CPVA-R-904</t>
  </si>
  <si>
    <t>Panevėžio miesto autobusų stoties prieigų sutvarkymas</t>
  </si>
  <si>
    <t>Jaunimo sodo sutvarkymas</t>
  </si>
  <si>
    <t>Laisvės aikštės ir jos prieigų kompleksinis sutvarkymas</t>
  </si>
  <si>
    <t xml:space="preserve">Panevėžio Senvagės teritorijos kompleksinis sutvarkymas </t>
  </si>
  <si>
    <t>Teritorijos prie „Ekrano“ marių (prie J. Biliūno g.) konversija, pritaikant ją aktyviam poilsiui, užimtumui ir vietos verslo skatinimui.</t>
  </si>
  <si>
    <t>Viešųjų erdvių prie Panevėžio bendruomenių rūmų sutvarkymas</t>
  </si>
  <si>
    <t xml:space="preserve">Viešųjų erdvių prie Laisvės aikštės sutvarkymas </t>
  </si>
  <si>
    <t>J. Janonio gatvės (nuo žiedo iki Savitiškio g.) prieigų sutvarkymas</t>
  </si>
  <si>
    <t>Kultūros ir poilsio parko modernizavimas, gerinant miesto gamtinę aplinką ir gyvenimo kokybę, skatinant lankytojų srautus, aktyvų laisvalaikį</t>
  </si>
  <si>
    <t>Nepriklausomybės aikštės ir jos prieigų sutvarkymas</t>
  </si>
  <si>
    <t>Nevėžio upės ir pakrančių sutvarkymas (atkarpa nuo Stoties g. tilto iki Nemuno g. tilto)</t>
  </si>
  <si>
    <t>Skaistakalnio parko ir jo prieigų sutvarkymas</t>
  </si>
  <si>
    <t>Elektronikos gatvės prieigų sutvarkymas</t>
  </si>
  <si>
    <t>2.1.1.2.</t>
  </si>
  <si>
    <t>Priemonė: Biržų, Kupiškio, Pasvalio ir Rokiškio miestų kompleksinė plėtra</t>
  </si>
  <si>
    <t>2.1.1.2.1</t>
  </si>
  <si>
    <t>2.1.1.2.2</t>
  </si>
  <si>
    <t>2.1.1.2.3</t>
  </si>
  <si>
    <t>2.1.1.2.4</t>
  </si>
  <si>
    <t>2.1.1.2.5</t>
  </si>
  <si>
    <t>2.1.1.2.6</t>
  </si>
  <si>
    <t>2.1.1.2.7</t>
  </si>
  <si>
    <t>2.1.1.2.8</t>
  </si>
  <si>
    <t>2.1.1.2.9</t>
  </si>
  <si>
    <t>2.1.1.2.10</t>
  </si>
  <si>
    <t>2.1.1.2.11</t>
  </si>
  <si>
    <t>07.1.1-CPVA-R-905</t>
  </si>
  <si>
    <t>Viešųjų erdvių Biržų m., regioninio parko teritorijoje, modernizavimas ir pritaikymas bendruomenės veiklai,  laisvalaikio užimtumui ir poilsiui</t>
  </si>
  <si>
    <t>Gyvenamosios aplinkos gerinimas gyvenamuosiuose daugiabučių namų rajonuose Biržų m.</t>
  </si>
  <si>
    <t xml:space="preserve">Projektas RPT 2018-10-26 sprendimu Nr. 51/4S-26 išbrauktas </t>
  </si>
  <si>
    <t xml:space="preserve">Gamybinės teritorijos, esančios Krantinės g., Kupiškio mieste, konversija, prielaidų privačioms investicijoms sudarymas </t>
  </si>
  <si>
    <t xml:space="preserve">Kupiškio rajono savivaldybės administracija </t>
  </si>
  <si>
    <t>Autobusų stoties pastato ir viešųjų erdvių Gedimino g. 96, Kupiškio mieste, modernizavimas</t>
  </si>
  <si>
    <t xml:space="preserve">Centrinės Kupiškio miesto dalies viešųjų erdvių modernizavimas ir pritaikymas bendruomenės veikloms </t>
  </si>
  <si>
    <t xml:space="preserve">Kupiškio rajoo savivaldybės administracija </t>
  </si>
  <si>
    <t xml:space="preserve">Kupiškio miesto viešųjų erdvių sutvarkymas ir pritaikymas poilsiui, sveikatinimui, užimtumui </t>
  </si>
  <si>
    <t xml:space="preserve">Pasvalio miesto viešosios infrastruktūros plėtros II etapas </t>
  </si>
  <si>
    <t xml:space="preserve">Pasvalio rajono savivaldybės administracija </t>
  </si>
  <si>
    <t>Pasvalio  rajono savivaldybė</t>
  </si>
  <si>
    <t>07.1.1-CPVA-R-903</t>
  </si>
  <si>
    <t xml:space="preserve">Rokiškio rajono savivaldybės administracija </t>
  </si>
  <si>
    <t>Rokiškio  rajono savivaldybė</t>
  </si>
  <si>
    <t>2.1.1.3.</t>
  </si>
  <si>
    <t>Priemonė: Vietinių kelių techninių parametrų ir eismo saugos gerinimas</t>
  </si>
  <si>
    <t>2.1.1.3.1</t>
  </si>
  <si>
    <t>2.1.1.3.2</t>
  </si>
  <si>
    <t>2.1.1.3.3</t>
  </si>
  <si>
    <t>2.1.1.3.4</t>
  </si>
  <si>
    <t>2.1.1.3.5</t>
  </si>
  <si>
    <t>2.1.1.3.6</t>
  </si>
  <si>
    <t>2.1.1.3.7</t>
  </si>
  <si>
    <t xml:space="preserve">Susisiekimo ministerija </t>
  </si>
  <si>
    <t>06.2.1-TID-R-511</t>
  </si>
  <si>
    <t>Transporto infrastruktūros modernizavimas Kupiškio mieste, S. Dariaus ir S. Girėno g., Topolių g. ir Račiupėnų g.</t>
  </si>
  <si>
    <t>Pasvalio miesto Biržų gatvės rekonstravimas I etapas</t>
  </si>
  <si>
    <t xml:space="preserve">Rokiškio miesto Kauno ir Perkūno gatvių dalių rekonstravimas   </t>
  </si>
  <si>
    <t>Vietinių kelių techninių parametrų ir eismo saugos gerinimas Panevėžio rajone</t>
  </si>
  <si>
    <t xml:space="preserve">Panevėžio rajono savivaldybės administracija </t>
  </si>
  <si>
    <t>A. Jakšto gatvės rekonstrukcija</t>
  </si>
  <si>
    <t>Priemonė: Kultūros infrastruktūros modernizavimas</t>
  </si>
  <si>
    <t>Nenaudojamo kitos paskirties pastato Biržuose, Rotušės g. 2A, pritaikymas kultūros reikmėms</t>
  </si>
  <si>
    <t>Kultūros ministerija</t>
  </si>
  <si>
    <t>07.1.1-CPVA-R-305</t>
  </si>
  <si>
    <t>Juozo Miltinio dramos teatro įrangos atnaujinimas</t>
  </si>
  <si>
    <t>Juozo Miltinio dramos teatras</t>
  </si>
  <si>
    <t>07.1.1-CPVA-V-304</t>
  </si>
  <si>
    <t>V</t>
  </si>
  <si>
    <t>Panevėžio apskrities Gabrielės Petkevičaitės-Bitės viešosios bibliotekos pastato modernizavimas, Aukštaičių g.4, Panevėžys</t>
  </si>
  <si>
    <t xml:space="preserve">Gabrielės Petkevičaitės-Bitės viešosioji biblioteka </t>
  </si>
  <si>
    <t>Moigių namų pastatų komplekso modernizavimas ir pritaikymas visuomenės poreikiams</t>
  </si>
  <si>
    <t xml:space="preserve">07.1.1-CPVA-R-305 </t>
  </si>
  <si>
    <t>Pasvalio krašto muziejus – modernus kultūros populiarinimo, edukacijos ir relaksacijos centras</t>
  </si>
  <si>
    <t>Pasvalio rajono savivaldybės administarcija</t>
  </si>
  <si>
    <t xml:space="preserve">Rokiškio rajono savivaldybės Juozo Keliuočio viešosios bibliotekos pastato Rokiškyje, Nepriklausomybės a. 16, ir kiemo rekonstravimas bei modernizavimas bei priestato statyba </t>
  </si>
  <si>
    <t>2.1.1.4.</t>
  </si>
  <si>
    <t>2.1.1.4.1</t>
  </si>
  <si>
    <t>2.1.1.4.2</t>
  </si>
  <si>
    <t>2.1.1.4.3</t>
  </si>
  <si>
    <t>2.1.1.4.4</t>
  </si>
  <si>
    <t>2.1.1.4.5</t>
  </si>
  <si>
    <t>2.1.1.4.6</t>
  </si>
  <si>
    <t>2.1.1.5.</t>
  </si>
  <si>
    <t>Priemonė: Kultūros paveldo objektų aktualizavimas</t>
  </si>
  <si>
    <t>2.1.1.5.1</t>
  </si>
  <si>
    <t>2.1.1.5.2</t>
  </si>
  <si>
    <t>2.1.1.5.3</t>
  </si>
  <si>
    <t>Panevėžio miesto Dailės galerijos aktualizavimas</t>
  </si>
  <si>
    <t>05.4.1-CPVA-R-302</t>
  </si>
  <si>
    <t>Upytės dvaro svirno tvarkyba ir aktualizavimas“</t>
  </si>
  <si>
    <t>Palėvenės buvusio dominikonų vienuolyno ansamblio restauravimas ir pritaikymas šiuolaikinės visuomenės socialiniams ir ekonominiams poreikiams</t>
  </si>
  <si>
    <t>2.1.1.6.</t>
  </si>
  <si>
    <t xml:space="preserve">Priemonė: Savivaldybes jungiančių turizmo trasų ir turizmo maršrutų informacinės infrastruktūros plėtra </t>
  </si>
  <si>
    <t>2.1.1.6.1</t>
  </si>
  <si>
    <t>2.1.1.6.2</t>
  </si>
  <si>
    <t>Panevėžio miesto ir Panevėžio rajono turizmo  informacinės infrastruktūros plėtra</t>
  </si>
  <si>
    <t>Ūkio ministerija</t>
  </si>
  <si>
    <t>Panevėžio miesto, Panevėžio rajono savivaldybės</t>
  </si>
  <si>
    <t>05.4.1-LVPA-R-821</t>
  </si>
  <si>
    <t>Turizmo trasų ir turizmo maršrutų informacinės infrastruktūros plėtra Biržų, Kupiškio, Pasvalio ir Rokiškio rajonų savivaldybėse</t>
  </si>
  <si>
    <t>Biržų, Kupiškio, Pasvalio ir Rokiškio rajonų savivaldybės</t>
  </si>
  <si>
    <t>2.1.1.7.</t>
  </si>
  <si>
    <t>Priemonė: Regiono judumo didinimas plėtojant regionų jungtis (Via Baltica)</t>
  </si>
  <si>
    <t>2.1.1.7.1</t>
  </si>
  <si>
    <t>2.1.2</t>
  </si>
  <si>
    <t>Uždavinys: Pagerinti gyvenamąją aplinką bei skatinti darnų išteklių naudojimą</t>
  </si>
  <si>
    <t>2.1.2.1.</t>
  </si>
  <si>
    <t>Priemonė: Kaimo gyvenamųjų vietovių (turinčių 1-6 tūkst. gyventojų) atnaujinimas ir plėtra</t>
  </si>
  <si>
    <t>2.1.2.2</t>
  </si>
  <si>
    <t>2.1.2.3</t>
  </si>
  <si>
    <t>2.1.2.4</t>
  </si>
  <si>
    <t>2.1.2.5</t>
  </si>
  <si>
    <t>08.2.1-CPVA-R-908</t>
  </si>
  <si>
    <t>Vabalninko miesto gyvenamųjų vietovių atnaujinimas</t>
  </si>
  <si>
    <t>Gyvenimo kokybės ir aplinkos gerinimas Ramygaloje, Panevėžio rajone</t>
  </si>
  <si>
    <t>Gyvenimo kokybės ir aplinkos gerinimas Piniavoje, Panevėžio rajone</t>
  </si>
  <si>
    <t>Gyvenimo kokybės ir aplinkos gerinimas Krekenavoje, Panevėžio rajone</t>
  </si>
  <si>
    <t>Gyvenimo kokybės ir aplinkos gerinimas Velžyje, Panevėžio rajone</t>
  </si>
  <si>
    <t>Joniškėlio miesto viešosios infrastruktūros plėtra</t>
  </si>
  <si>
    <t>Vidaus reikalų minsterija</t>
  </si>
  <si>
    <t xml:space="preserve">08.2.1-CPVA-R-908 </t>
  </si>
  <si>
    <t>Juodupės miestelio gyvenamosios vietovės atnaujinimas</t>
  </si>
  <si>
    <t xml:space="preserve"> Obelių miesto gyvenamosios vietovės atnaujinimas</t>
  </si>
  <si>
    <t>2.1.2.2.1</t>
  </si>
  <si>
    <t>2.1.2.1.1</t>
  </si>
  <si>
    <t>2.1.2.1.2</t>
  </si>
  <si>
    <t>2.1.2.1.3</t>
  </si>
  <si>
    <t>2.1.2.1.4</t>
  </si>
  <si>
    <t>2.1.2.1.5</t>
  </si>
  <si>
    <t>2.1.2.1.6</t>
  </si>
  <si>
    <t>2.1.2.1.7</t>
  </si>
  <si>
    <t>2.1.2.1.8</t>
  </si>
  <si>
    <t>2.1.2.1.9</t>
  </si>
  <si>
    <t>Priemonė: Paviršinių nuotekų sistemų tvarkymas</t>
  </si>
  <si>
    <t>Lietaus vandens surinkimo, valymo ir nuotekų bei drenažo sistemų projektavimas, diegimas ir renovavimas</t>
  </si>
  <si>
    <t>UAB "Panevėžio gatves"</t>
  </si>
  <si>
    <t>Aplinkos ministerija</t>
  </si>
  <si>
    <t>05.1.1-APVA-R-007</t>
  </si>
  <si>
    <t>Priemonė: Komunalinių atliekų surinkimo ir pirminio rūšiavimo infrastruktūros plėtra</t>
  </si>
  <si>
    <t>Konteinerinės atliekų surinkimo sistemos tobulinimas ir vystymas Kupiškio rajone</t>
  </si>
  <si>
    <t xml:space="preserve">05.2.1-APVA-R-008 </t>
  </si>
  <si>
    <t>Komunalinių atliekų rūšiuojamojo surinkimo infrastruktūra</t>
  </si>
  <si>
    <t>Panevėžio regiono komunalinių atliekų tvarkymo infrastruktūros plėtra</t>
  </si>
  <si>
    <t>Panevėžio regiono atliekų tvarkymo centras</t>
  </si>
  <si>
    <t>Panevėžio apskritis</t>
  </si>
  <si>
    <t>2.1.2.3.1</t>
  </si>
  <si>
    <t>2.1.2.3.2</t>
  </si>
  <si>
    <t>2.1.2.3.3</t>
  </si>
  <si>
    <t>Priemonė: Geriamojo vandens tiekimo ir nuotekų tvarkymo sistemų renovavimas ir plėtra</t>
  </si>
  <si>
    <t>2.1.2.4.1</t>
  </si>
  <si>
    <t>2.1.2.4.2</t>
  </si>
  <si>
    <t>2.1.2.4.3</t>
  </si>
  <si>
    <t>2.1.2.4.4</t>
  </si>
  <si>
    <t>2.1.2.4.5</t>
  </si>
  <si>
    <t>2.1.2.4.6</t>
  </si>
  <si>
    <t>Vandens tiekimo ir nuotekų tvarkymo infrastruktūros plėtra ir rekonstrukcija Biržų rajone</t>
  </si>
  <si>
    <t>UAB „Biržų vandenys"</t>
  </si>
  <si>
    <t>05.3.2-APVA-R-014</t>
  </si>
  <si>
    <t xml:space="preserve">Geriamojo vandens tiekimo ir nuotekų tvarkymo infrastruktūros plėtra Kupiškio rajone </t>
  </si>
  <si>
    <t>UAB "Kupiškio vandenys"</t>
  </si>
  <si>
    <t xml:space="preserve"> Geriamojo vandens tiekimo ir nuotekų tvarkymo sistemų renovavimas ir plėtra Panevėžio mieste ir rajone</t>
  </si>
  <si>
    <t>UAB "Auštaitijos vandenys"</t>
  </si>
  <si>
    <t xml:space="preserve">05.3.2-APVA-R-014 </t>
  </si>
  <si>
    <t>Geriamojo vandens tiekimo ir nuotekų tvarkymo sistemų statyba Paįstrio k., Gegužinės k. ir Ėriškių k. Panevėžio rajone</t>
  </si>
  <si>
    <t>VšĮ Velžio komunalinis ūkis</t>
  </si>
  <si>
    <t xml:space="preserve">Vandens tiekimo ir nuotekų tvarkymo infrastruktūros plėtra ir rekonstravimas Pasvalio rajone </t>
  </si>
  <si>
    <t>UAB "Pasvalio vandenys"</t>
  </si>
  <si>
    <t>Vandens tiekimo ir nuotekų tvarkymo sistemų renovavimas ir plėtra Rokiškio rajone</t>
  </si>
  <si>
    <t>UAB "Rokiškio vandenys"</t>
  </si>
  <si>
    <t>Priemonė: Natūralaus ar urbanizuoto kraštovaizdžio atkūrimas</t>
  </si>
  <si>
    <t>2.1.2.5.1</t>
  </si>
  <si>
    <t>2.1.2.5.2</t>
  </si>
  <si>
    <t>2.1.2.5.3</t>
  </si>
  <si>
    <t>2.1.2.5.4</t>
  </si>
  <si>
    <t>2.1.2.5.5</t>
  </si>
  <si>
    <t>2.1.2.5.6</t>
  </si>
  <si>
    <t>2.1.2.5.7</t>
  </si>
  <si>
    <t>2.1.2.5.8</t>
  </si>
  <si>
    <t>2.1.2.5.9</t>
  </si>
  <si>
    <t>2.1.2.5.10</t>
  </si>
  <si>
    <t>2.1.2.5.11</t>
  </si>
  <si>
    <t xml:space="preserve">Biržų miesto teritorijų kraštovaizdžio formavimas ir ekologinės būklės gerinimas </t>
  </si>
  <si>
    <t xml:space="preserve">05.5.1-APVA-R-019 </t>
  </si>
  <si>
    <t>Kraštovaizdžio apsauga Biržų rajono savivaldybėje</t>
  </si>
  <si>
    <t xml:space="preserve">Pažeistų Kupiškio rajono savivaldybės kraštovaizdžio teritorijų tvarkymas </t>
  </si>
  <si>
    <t>05.5.1-APVA-R-019</t>
  </si>
  <si>
    <t>Kraštovaizdžio formavimas ir ekologinės būklės gerinimas Panevėžio mieste</t>
  </si>
  <si>
    <t>Kraštovaizdžio apsaugos priemonių įgyvendinimas Panevėžio rajone I etapas</t>
  </si>
  <si>
    <t>Kraštovaizdžio apsaugos priemonių įgyvendinimas Panevėžio rajone II etapas</t>
  </si>
  <si>
    <t>Kraštovaizdžio formavimas ir ekologinės būklės gerinimas Joniškėlio dvaro parke</t>
  </si>
  <si>
    <t>Kraštovaizdžio ir gamtinio karkaso sprendinių keitimas Pasvalio rajono savivaldybės teritorijos bendrajame plane</t>
  </si>
  <si>
    <t>Rokiškio rajono teritorijų kraštovaizdžio formavimas ir ekologinės būklės gerinimas</t>
  </si>
  <si>
    <t>Rokiškio miesto teritorijų kraštovaizdžio formavimas ir ekologinės būklės gerinimas</t>
  </si>
  <si>
    <t>Kraštovaizdžio apsauga Kupiškio rajono savivaldybėje</t>
  </si>
  <si>
    <t>2.1.2.6</t>
  </si>
  <si>
    <t>Priemonė: Darnaus judumo miestuose skatinimas</t>
  </si>
  <si>
    <t>2.1.2.6.1</t>
  </si>
  <si>
    <t>2.1.2.6.2</t>
  </si>
  <si>
    <t>Darnaus judumo planų parengimas</t>
  </si>
  <si>
    <t>04.5.1-TID-V-513</t>
  </si>
  <si>
    <t>Darnaus judumo priemonių diegimas Panevėžio mieste</t>
  </si>
  <si>
    <t>04.5.1-TID-R-514</t>
  </si>
  <si>
    <t>2.1.2.7</t>
  </si>
  <si>
    <t>2.1.2.7.1</t>
  </si>
  <si>
    <t>2.1.2.7.2</t>
  </si>
  <si>
    <t>2.1.2.7.3</t>
  </si>
  <si>
    <t>Priemonė: Aplinkai draugiško viešojo transporto plėtra</t>
  </si>
  <si>
    <t>Susisiekimo ministerija</t>
  </si>
  <si>
    <t xml:space="preserve">04.5.1-TID-R-518  </t>
  </si>
  <si>
    <t>Projektas RPT 2018-10-26 sprendimu Nr. 51/4S-28 išbrauktas</t>
  </si>
  <si>
    <t>Miesto viešojo transporto priemonių parko atnaujinimas Panevėžio mieste</t>
  </si>
  <si>
    <t>04.5.1-TID-V-517</t>
  </si>
  <si>
    <t>2.1.2.8</t>
  </si>
  <si>
    <t xml:space="preserve">Priemonė: Kaimo gyvenamųjų vietovių (turinčių iki 1 tūkst. gyventojų) atnaujinimas </t>
  </si>
  <si>
    <t>2.1.2.8.1</t>
  </si>
  <si>
    <t>2.1.2.9</t>
  </si>
  <si>
    <t>Priemonė: Pėsčiųjų ir dviračių takų rekonstrukcija ir plėtra</t>
  </si>
  <si>
    <t>2.1.2.9.1</t>
  </si>
  <si>
    <t>2.1.2.9.2</t>
  </si>
  <si>
    <t>2.1.2.9.3</t>
  </si>
  <si>
    <t>2.1.2.9.4</t>
  </si>
  <si>
    <t>2.1.2.9.5</t>
  </si>
  <si>
    <t>2.1.2.9.6</t>
  </si>
  <si>
    <t>Dviračių ir pėsčiųjų tako Biržų mieste J. Basanavičiaus, Malūno, Atgimimo ir Jaunimo g. prie Širvėnos ežero įrengimas (II etapas)</t>
  </si>
  <si>
    <t>04.5.1-TID-R-516</t>
  </si>
  <si>
    <t>„Dviračių transporto infrastruktūros plėtra Kupiškio mieste, K. Šimonio g.“</t>
  </si>
  <si>
    <t xml:space="preserve">04.5.1-TID-R-516 </t>
  </si>
  <si>
    <t xml:space="preserve">Dviračių transporto infrastruktūros plėtra Taikos gatvėje Pasvalio mieste </t>
  </si>
  <si>
    <t>Pėsčiųjų ir dviračių takų plėtra Ramygalos miesto parke ir Parko g., Panevėžio rajone</t>
  </si>
  <si>
    <t>2.1.2.10</t>
  </si>
  <si>
    <t>Priemonė: Elektromobilių įkrovimo aikštelių įrengimas</t>
  </si>
  <si>
    <t>2.1.2.10.1</t>
  </si>
  <si>
    <t>Elektromobilių akumuliatorių įkrovimo stotelių įrengimas</t>
  </si>
  <si>
    <t>04.5.1-TID-V-515</t>
  </si>
  <si>
    <t>2.1.2.11</t>
  </si>
  <si>
    <t xml:space="preserve">Priemonė: Taršos mažinimo priemonių įgyvendinimas </t>
  </si>
  <si>
    <t>2.1.2.11.1</t>
  </si>
  <si>
    <t>Oro kokybės valdymo planų parengimas ir taršos mažinimo priemonių įgyvendinimas</t>
  </si>
  <si>
    <t>05.6.1-APVA-V-021</t>
  </si>
  <si>
    <t>1.1.3</t>
  </si>
  <si>
    <t>1.1.4</t>
  </si>
  <si>
    <t>2.1</t>
  </si>
  <si>
    <t>2.1.1</t>
  </si>
  <si>
    <t>2.1.1.1</t>
  </si>
  <si>
    <t>2.1.1.2</t>
  </si>
  <si>
    <t>2.1.1.3</t>
  </si>
  <si>
    <t>2.1.1.4</t>
  </si>
  <si>
    <t>2.1.1.5</t>
  </si>
  <si>
    <t>2.1.1.6</t>
  </si>
  <si>
    <t>2.1.1.7</t>
  </si>
  <si>
    <t>2.1.2.1</t>
  </si>
  <si>
    <t>R059920-490000-0001</t>
  </si>
  <si>
    <t>R059920-490000-0002</t>
  </si>
  <si>
    <t>R057705-230000-0003</t>
  </si>
  <si>
    <t>R057705-235000-0004</t>
  </si>
  <si>
    <t>R057705-235000-0005</t>
  </si>
  <si>
    <t>R057705-235000-0006</t>
  </si>
  <si>
    <t>R057705-235000-0008</t>
  </si>
  <si>
    <t>R057705-235000-0009</t>
  </si>
  <si>
    <t>R057724-220000-0010</t>
  </si>
  <si>
    <t>R057724-225000-0011</t>
  </si>
  <si>
    <t>R057724-225000-0012</t>
  </si>
  <si>
    <t>R057724-225000-0013</t>
  </si>
  <si>
    <t>R057724-225000-0014</t>
  </si>
  <si>
    <t>R057724-225000-0015</t>
  </si>
  <si>
    <t>R057725-240000-0016</t>
  </si>
  <si>
    <t>R057725-245000-0017</t>
  </si>
  <si>
    <t>R057725-245000-0018</t>
  </si>
  <si>
    <t>R057725-240000-0019</t>
  </si>
  <si>
    <t>R057725-240000-0020</t>
  </si>
  <si>
    <t>R057725-240000-0021</t>
  </si>
  <si>
    <t>R054408-260000-0022</t>
  </si>
  <si>
    <t>R054408-260000-0026</t>
  </si>
  <si>
    <t>R056630-470000-0033</t>
  </si>
  <si>
    <t>R056630-470000-0034</t>
  </si>
  <si>
    <t>R056615-470000-0039</t>
  </si>
  <si>
    <t>R056609-270000-0045</t>
  </si>
  <si>
    <t>R056609-270000-0046</t>
  </si>
  <si>
    <t>R056609-270000-0047</t>
  </si>
  <si>
    <t>R056609-270000-0048</t>
  </si>
  <si>
    <t>R056609-270000-0049</t>
  </si>
  <si>
    <t>R056609-270000-0050</t>
  </si>
  <si>
    <t>R056609-270000-0051</t>
  </si>
  <si>
    <t>R056609-270000-0053</t>
  </si>
  <si>
    <t>R056609-270000-0055</t>
  </si>
  <si>
    <t>R056609-270000-0057</t>
  </si>
  <si>
    <t>R050014-070650-0117</t>
  </si>
  <si>
    <t>R050014-070650-0119</t>
  </si>
  <si>
    <t>R055516-190000-0142</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</si>
  <si>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</si>
  <si>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</si>
  <si>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</si>
  <si>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gerinimui reikalingas kompetencijas</t>
  </si>
  <si>
    <t>P.N.910</t>
  </si>
  <si>
    <t>Parengtos piliečių chartijos</t>
  </si>
  <si>
    <t>R.N.907</t>
  </si>
  <si>
    <t>Viešojo valdymo institucijos, pagerinusios visuomenės patenkinimo teikiamomis paslaugomis indeksą</t>
  </si>
  <si>
    <t>R.S.397</t>
  </si>
  <si>
    <t>Valstybės ir savivaldybių institucijų ir įstaigų, pagal veiksmų programą ESF lėšomis įgyvendinusių paslaugų ir (ar) aptarnavimo kokybei gerinti skirtas priemones, dalis</t>
  </si>
  <si>
    <t>P.N.717</t>
  </si>
  <si>
    <t>Pagal veiksmų
programą ERPF
lėšomis atnaujintos
ikimokyklinio ir priešmokyklinio
ugdymo mokyklos</t>
  </si>
  <si>
    <t>P.S.380</t>
  </si>
  <si>
    <t>Pagal veiksmų programą ERPF lėšomis sukurtos naujos ikimokyklinio ir priešmokyklinio ugdymo vietos</t>
  </si>
  <si>
    <t>P.B.235</t>
  </si>
  <si>
    <t>Investicijas gavusios vaikų priežiūros arba švietimo infrastruktūros pajėgumas</t>
  </si>
  <si>
    <t>P. N.743</t>
  </si>
  <si>
    <t>Pagal veiksmų programą ERPF lėšomis atnaujintos ikimokyklinio ir/ar priešmokyklinio ugdymo grupės</t>
  </si>
  <si>
    <t>Pagal veiksmų
programą ERPF
lėšomis atnaujintos
ikimokyklinio
ugdymo mokyklos</t>
  </si>
  <si>
    <t>Pagal veiksmų
programą ERPF
lėšomis sukurtos naujosikimokyklinio ir priešmokyklinio ugdymo vietos</t>
  </si>
  <si>
    <t>P.S. 380</t>
  </si>
  <si>
    <t>Pagal veiksmų programą ERPF lėšomis atnaujintos ikimokyklinio ir priešmokyklinio ugdymo mokyklos</t>
  </si>
  <si>
    <t>Pagal veiksmų
programą ERPF
lėšomis sukurtos naujos ikimokyklinio ir priešmokyklinio ugdymo vietos</t>
  </si>
  <si>
    <t xml:space="preserve"> P.N.743</t>
  </si>
  <si>
    <t>P.N. 743</t>
  </si>
  <si>
    <t>P.N.722</t>
  </si>
  <si>
    <t>Pagal veiksmų
programą ERPF
lėšomis atnaujintos
bendrojo ugdymo
mokyklos</t>
  </si>
  <si>
    <t>P. B. 235</t>
  </si>
  <si>
    <t>Pagal veiksmų programą ERPF lėšomis atnaujintos neformaliojo ugdymo įstaigos</t>
  </si>
  <si>
    <t>Pagal veiksmų
programą ERPF
lėšomis atnaujintos
neformaliojo ugdymo įstaigos</t>
  </si>
  <si>
    <t>P.N.723</t>
  </si>
  <si>
    <t>P.B. 235</t>
  </si>
  <si>
    <t>P.S.362</t>
  </si>
  <si>
    <t>Naujai įrengtų ar įsigytų socialinių būstų skaičius</t>
  </si>
  <si>
    <t>P.S. 362</t>
  </si>
  <si>
    <t>Naujai įrengti ar įsigyti socialiniai būstai</t>
  </si>
  <si>
    <t xml:space="preserve">Naujai įrengtų ar įsigytų socialinių būstų skaičius </t>
  </si>
  <si>
    <t>P.S.361</t>
  </si>
  <si>
    <t>Investicijas gavusių socialinių paslaugų infrastruktūros objektų skaičius</t>
  </si>
  <si>
    <t>R.N.403</t>
  </si>
  <si>
    <t>Tikslinių grupių asmenys, gavę tiesioginės naudos iš investicijų į socialinių paslaugų infrastruktūrą</t>
  </si>
  <si>
    <t>R.N.404</t>
  </si>
  <si>
    <t>Investicijas gavusiose įstaigose esančios vietos socialinių paslaugų gavėjams</t>
  </si>
  <si>
    <t>Investicijas gavę socialinių paslaugų infrastruktūros objektai</t>
  </si>
  <si>
    <t>P. S.372</t>
  </si>
  <si>
    <t>Tikslinių grupių asmenys, kurie dalyvavo informavimo, švietimo ir mokymo renginiuose bei sveikatos raštingumą didinančiose veiklose</t>
  </si>
  <si>
    <t>P.S.372</t>
  </si>
  <si>
    <t>P.S. 372</t>
  </si>
  <si>
    <t>P. S. 372</t>
  </si>
  <si>
    <t>P. N.604</t>
  </si>
  <si>
    <t>P.N.604</t>
  </si>
  <si>
    <t>Tuberkulioze sergantys pacientai, kuriems buvo suteiktos socialinės paramos priemonės (maisto talonų dalijimas) tuberkuliozės ambulatorinio gydymo metu</t>
  </si>
  <si>
    <t>P.B.236</t>
  </si>
  <si>
    <t>Gyventojai, turintys galimybę pasinaudoti pagerintomis sveikatos priežiūros paslaugomis</t>
  </si>
  <si>
    <t>P.S.363</t>
  </si>
  <si>
    <t>Viešąsias sveikatos priežiūros paslaugas teikiančių asmens sveikatos priežiūros įstaigų, kuriuose modernizuota paslaugų teikimo infrastruktūra, skaičius</t>
  </si>
  <si>
    <t>P.B.239</t>
  </si>
  <si>
    <t xml:space="preserve">Pastatyti arba atnaujinti viešieji arba komerciniai pastatai miestų vietovėse </t>
  </si>
  <si>
    <t>P.B.238</t>
  </si>
  <si>
    <t xml:space="preserve">Sukurtos arba atnaujintos atviros erdvės miestų vietovėse </t>
  </si>
  <si>
    <t>Sukurtos arba atnaujintos atviros erdvės miestų vietovėse</t>
  </si>
  <si>
    <t>Pastatyti arba atnaujinti viešieji arba komerciniai pastatai miestų vietovėse</t>
  </si>
  <si>
    <t>Sukurtos arba atnaujintos atviros erdvės miestų vietovėse, kv. m.</t>
  </si>
  <si>
    <t>P.B. 214</t>
  </si>
  <si>
    <t>Bendras rekonstruotų arba atnaujintų kelių ilgis, km</t>
  </si>
  <si>
    <t>P.S. 342</t>
  </si>
  <si>
    <t>Įdiegtos saugų eismą gerinančios ir aplinkosaugos priemonės, vnt.</t>
  </si>
  <si>
    <t>P.S.342</t>
  </si>
  <si>
    <t>Įdiegtos saugų eismą gerinančios ir aplinkosaugos,
priemonės, vnt.</t>
  </si>
  <si>
    <t xml:space="preserve">Bendras rekonstruotų arba atnaujintų kelių ilgis, km </t>
  </si>
  <si>
    <t>Įdiegtos saugų eismą gerinančios ir aplinkosaugos
priemonės, vnt.</t>
  </si>
  <si>
    <t xml:space="preserve">Bendras rekonstruotų arba atnaujintų kelių ilgis </t>
  </si>
  <si>
    <t>P.N.304</t>
  </si>
  <si>
    <t>Modernizuoti kultūros infrastruktūros objektai</t>
  </si>
  <si>
    <t>P.S.335</t>
  </si>
  <si>
    <t>Sutvarkyti, įrengti ir pritaikyti lankymui gamtos ir kultūros paveldo objektai ir teritorijos</t>
  </si>
  <si>
    <t>P.B.209</t>
  </si>
  <si>
    <t>Numatomo apsilankymų remiamuose kultūros ir gamtos paveldo objektuose bei turistų traukos vietose skaičiaus padidėjimas</t>
  </si>
  <si>
    <t>P.N. 817</t>
  </si>
  <si>
    <t>Įrengti įženklinimo infrastruktūros objektai</t>
  </si>
  <si>
    <t>P.S.364</t>
  </si>
  <si>
    <t>Naujos atviros erdvės vietovėse nuo 1 iki 6 tūkst. gyv. (išskyrus savivaldybių centrus), kv. m.</t>
  </si>
  <si>
    <t xml:space="preserve">P.S.364 </t>
  </si>
  <si>
    <t xml:space="preserve">Naujos atviros erdvės vietovėse nuo 1 iki 6 tūkst. gyv. (išskyrus savivaldybių centrus), kv. m. </t>
  </si>
  <si>
    <t>P.S.365</t>
  </si>
  <si>
    <t>Atnaujinti ir pritaikyti naujai paskirčiai pastatai, statiniai kaimo vietovėse, kv. m.</t>
  </si>
  <si>
    <t>P.S 364</t>
  </si>
  <si>
    <t xml:space="preserve">Atnaujinti ir pritaikyti naujai paskirčiai pastatai, statiniai kaimo vietovėse, kv. m. </t>
  </si>
  <si>
    <t>P.S.328</t>
  </si>
  <si>
    <t>Lietaus nuotėkio plotas, iš kurio surenkamam paviršiniam (lietaus) vandeniui tvarkyti, įrengta ir (ar) rekonstruota infrastruktūra</t>
  </si>
  <si>
    <t>P.N.028</t>
  </si>
  <si>
    <t>Inventorizuota neapskaityto paviršinių nuotekų nuotakyno dalis</t>
  </si>
  <si>
    <t>P.S.329</t>
  </si>
  <si>
    <t xml:space="preserve">Sukurti/pagerinti atskiro komunalinių atliekų surinkimo pajėgumai </t>
  </si>
  <si>
    <t>Sukurti /pagerinti atskiro komunalinių atliekų surinkimo pajėgumai</t>
  </si>
  <si>
    <t>P.N.050</t>
  </si>
  <si>
    <t>Gyventojai, kuriems teikiamos vandens tiekimo paslaugos naujai pastatytais geriamojo vandens tiekimo tinklais (skaičius)</t>
  </si>
  <si>
    <t>P.N.051</t>
  </si>
  <si>
    <t>Gyventojai, kuriems teikiamos vandens tiekimo paslaugos iš naujai pastatytų ir (arba) rekonstruotų geriamojo vandens gerinimo įrenginių (skaičius)</t>
  </si>
  <si>
    <t>P.N.053</t>
  </si>
  <si>
    <t>Gyventojai, kuriems teikiamos paslaugos naujai pastatytais nuotekų surinkimo tinklais (GE)</t>
  </si>
  <si>
    <t>P.N.054</t>
  </si>
  <si>
    <t xml:space="preserve">Gyventojai, kuriems teikiamos nuotekų valymo paslaugos naujai pastatytais ir (arba) rekonstruotais nuotekų valymo įrenginiais (GE) </t>
  </si>
  <si>
    <t>P.S.333</t>
  </si>
  <si>
    <t xml:space="preserve">Rekonstruotų vandens tiekimo ir nuotekų surinkimo tinklų ilgis, km </t>
  </si>
  <si>
    <t>Gyventojai, kuriems teikiamos paslaugos naujai pastatytais nuotekų surinkimo tinklais (skaičius)</t>
  </si>
  <si>
    <t>Gyventojai, kuriems teikiamos nuotekų valymo paslaugos naujai pastatytais (ir (arba) rekonstruotais valymo įrenginiais (GE)</t>
  </si>
  <si>
    <t>Rekonstruotų vandens tiekimo ir nuotekų surinkimo tinklų ilgis, km</t>
  </si>
  <si>
    <t>P.B.218</t>
  </si>
  <si>
    <t>Papildomi gyventojai, kuriems teikiamos pagerintos vandens tiekimo paslaugos</t>
  </si>
  <si>
    <t>P.B.219</t>
  </si>
  <si>
    <t>Papildomi gyventojai, kuriems teikiamos pagerintos nuotekų tvarkymo paslaugos</t>
  </si>
  <si>
    <t>P.N. 050</t>
  </si>
  <si>
    <t xml:space="preserve">Gyventojai, kuriems teikiamos vandens tiekimo paslaugos naujai pastatytais geriamojo vandens tiekimo tinklais (skaičius) </t>
  </si>
  <si>
    <t>P.N. 053</t>
  </si>
  <si>
    <t xml:space="preserve">Gyventojai, kuriems teikiamos paslaugos naujai pastatytais nuotekų surinkimo tinklais (GE) </t>
  </si>
  <si>
    <t>P.N. 054</t>
  </si>
  <si>
    <t>Gyventojai, kuriems teikiamos vandens tiekimo paslaugos naujai pastatytais geriamojo vandens tiekimo tinklais</t>
  </si>
  <si>
    <t>Gyventojai, kuriems teikiamos vandens tiekimo paslaugos iš naujai pastatytų ir (arba) rekonstruotų geriamojo vandens gerinimo įrenginių</t>
  </si>
  <si>
    <t>Gyventojai, kuriems teikiamos paslaugos naujai pastatytais nuotekų surinkimo tinklais</t>
  </si>
  <si>
    <t>Rekonstruotų 
vandens tiekimo ir nuotekų surinkimo tinklų ilgis</t>
  </si>
  <si>
    <t>R.N.091</t>
  </si>
  <si>
    <t>P.S. 338</t>
  </si>
  <si>
    <t xml:space="preserve">Išsaugoti, sutvarkyti ar atkurti įvairaus  teritorinio
lygmens kraštovaizdžio arealai 
</t>
  </si>
  <si>
    <t>Teritorijų, kuriose įgyvendintos kraštovaizdžio formavimo priemonės, plotas, ha</t>
  </si>
  <si>
    <t>P.N.093</t>
  </si>
  <si>
    <t xml:space="preserve">Likviduoti kraštovaizdį darkantys bešeimininkiai apleisti statiniai ir įrenginiai (skaičius) </t>
  </si>
  <si>
    <t>P.N.092</t>
  </si>
  <si>
    <t>Kraštovaizdžio ir (ar) gamtinio karkaso formavimo aspektais pakeisti ar pakoreguoti savivaldybių ar jų dalių bendrieji planai</t>
  </si>
  <si>
    <t>P.S.338</t>
  </si>
  <si>
    <t>Išsaugoti, sutvarkyti ar atkurti įvairaus teritorinio lygmens kraštovaizdžio arealai</t>
  </si>
  <si>
    <t>Išsaugotų, sutvarkytų ar atkurtų įvairaus teritorinio lygmens kraštovaizdžio arealų, skaičius</t>
  </si>
  <si>
    <t>Likviduotų kraštovaizdį darkančių bešeimininkių apleistų statinių ir įrenginių, skaičius</t>
  </si>
  <si>
    <t>P.N.094</t>
  </si>
  <si>
    <t>Rekultyvuotos atvirais kasiniais pažeistos žemės</t>
  </si>
  <si>
    <t>Išsaugotų, sutvarkytų ar atkurtų įvairaus teritorinio lygmens kraštovaizdžio arealų</t>
  </si>
  <si>
    <t>Likviduotų kraštovaizdį darkančių bešeimininkių apleistų statinių ir įrenginių skaičius</t>
  </si>
  <si>
    <t>P.N.507</t>
  </si>
  <si>
    <t>Parengti darnaus judumo
mieste planai</t>
  </si>
  <si>
    <t>P.S.323</t>
  </si>
  <si>
    <t>Įgyvendintos darnaus judumo priemonės, vnt.</t>
  </si>
  <si>
    <t>P.S.325</t>
  </si>
  <si>
    <t xml:space="preserve">Įsigytos naujos ekologiškos viešojo transporto priemonės </t>
  </si>
  <si>
    <t>Įsigytos naujos ekologiškos viešojo transporto priemonės</t>
  </si>
  <si>
    <t>P.S.321</t>
  </si>
  <si>
    <t xml:space="preserve">Įrengtų naujų dviračių ir / ar pėsčiųjų takų ir / ar 
trasų ilgis, km 
</t>
  </si>
  <si>
    <t>P.S.322</t>
  </si>
  <si>
    <t>Rekonstruotų dviračių ir/ar pėsčiųjų takų ir/ar
trasų ilgis</t>
  </si>
  <si>
    <t>Rekonstruotų dviračių ir/ar pėsčiųjų takų ir/ar
trasų ilgis, km</t>
  </si>
  <si>
    <t>Įrengtų naujų dviračių ir / ar pėsčiųjų takų ir / ar trasų ilgis, km</t>
  </si>
  <si>
    <t>P.N.509</t>
  </si>
  <si>
    <t>Įrengtos elektromobilių įkrovimo stotelės</t>
  </si>
  <si>
    <t>P.N.097</t>
  </si>
  <si>
    <t>Parengti aplinkos oro kokybės valdymo priemonių planai</t>
  </si>
  <si>
    <t>P.S.339</t>
  </si>
  <si>
    <t>Įsigyti gatvių valymo įrenginiai</t>
  </si>
  <si>
    <t>P.N.098</t>
  </si>
  <si>
    <t>Įvykdytos visuomenės informavimo apie aplinkos oro kokybės gerinimą kampanijos</t>
  </si>
  <si>
    <t>Pagrindinė problema, kuriai spręsti inicijuotas šis projektas - neišplėtota Pasvalio miesto Taikos gatvės dviračių/pėsčiųjų takų infrastruktūra, sąlygojanti aplinkai nedraugiškų transporto priemonių pasirinkimą, neužtikrinanti dviratininkams/pėstiesiems saugumo keliaujant, nesudaranti sąlygų gerinti gyvenamosios ir investicinės aplinkos patrauklumą.
Projekto tikslas - pagerinti pėsčiųjų ir dviratininkų susisiekimo sąlygas Pasvalio mieste, siekiant padidinti gyventojų mobilumą ir prisidėti prie aplinkos taršos mažinimo Pasvalio rajono savivaldybėje.
Susidariusiai problematikai išspręsti, projektu planuojama nutiesti 0,641 km ilgio naujus dviračių takus Pasvalio mieste Taikos gatvėje.</t>
  </si>
  <si>
    <t>Projekto tikslas – pagerinti Biržų miesto pėsčiųjų ir dviratininkų susisiekimo sąlygas, padidinti gyventojų mobilumą ir prisidėti prie aplinkos taršos mažinimo.
Projekto tikslinės grupė – Biržų miesto gyventojai.
Įgyvendinus Projektą bus ženkliai pagerintos pėsčiųjų ir dviratininkų susiekimo sąlygos, nes nuo J. Basanavičiaus gatvės iki Širvėnos ežero tilto pratęstas takas saugiai sujungs Kęstučio g. su tiltu per Širvėnos ežerą bei sudarys puikias sąlygas dviratininkams ir pėstiesiems pasiekti norimą vietą išvengiant judrių gatvių. Tokiu būdu būtų tolygiau paskirstomi judėjimo srautai, užtikrinamas saugumas, tenkinamas gyventojų mobilumo poreikis ir prisidedama prie aplinkos taršos mažinimo.</t>
  </si>
  <si>
    <t>Projekto metu numatoma Rokiškio miesto Vilties g. įrengti apie 910 m ilgio pėsčiųjų ir dviračių taką nuo žiedinės Taikos g.  sankryžos iki sankryžos su Panevėžio g., pastatant 9 ženklus, įrengiant apšvietimą.  Rokiškio miesto Aušros g. planuojama įrengti 379 m pėsčiųjų taką nuo sankryžos su Kauno g. iki sankryžos su Ąžuolų g., įrengiant 9  ženklus, 2 suoliukus, 2 šiukšliadėžes .
Įgyvendinus projektą bus ženkliai pagerintos pėsčiųjų ir dviratininkų susiekimo sąlygos, nes dviračių ir pėsčiųjų takas Vilties g. bei pėsčiųjų takas Aušros g. saugiai sujungs pėsčiųjų/dviračių takus Rokiškio miestę į vientisą trasą nuo judriausių Panevėžio, Vilties, Topolių gatvių  iki rekreacinės zonos Ąžuolų g. bei sudarys puikias sąlygas dviratininkams ir pėstiesiems pasiekti norimą vietą išvengiant judėjimo judrių gatvių kelkraščiais. Įgyvendintas projektas teigiamai veiks Rokiškio rajono savivaldybės susisiekimo sąlygas, prisidės prie vietos bendruomenės mobilumo plėtojimo, gerins gyvenimo kokybę ir mažins aplinkos taršą.</t>
  </si>
  <si>
    <t>R054408-252600-0023</t>
  </si>
  <si>
    <t>R054408-255000-0024</t>
  </si>
  <si>
    <t>R054408-250000-0025</t>
  </si>
  <si>
    <t>R054408-260000-0027</t>
  </si>
  <si>
    <t>R054407-270000-0028</t>
  </si>
  <si>
    <t>R054407-275000-030</t>
  </si>
  <si>
    <t>R054407-275000-0031</t>
  </si>
  <si>
    <t>R054407-275000-0032</t>
  </si>
  <si>
    <t>R056630-470000-0035</t>
  </si>
  <si>
    <t>R056630-470000-0036</t>
  </si>
  <si>
    <t>R056630-475000-0037</t>
  </si>
  <si>
    <t>R056630-475000-0038</t>
  </si>
  <si>
    <t>R056615-475000-0040</t>
  </si>
  <si>
    <t>R056615-470000-0041</t>
  </si>
  <si>
    <t>R056615-470000-0042</t>
  </si>
  <si>
    <t>R056615-475000-0043</t>
  </si>
  <si>
    <t>R056615-475000-0044</t>
  </si>
  <si>
    <t>R056609-270000-0052</t>
  </si>
  <si>
    <t>R056609-275000-0054</t>
  </si>
  <si>
    <t>R056609-274700-0056</t>
  </si>
  <si>
    <t>R056609-270000-0058</t>
  </si>
  <si>
    <t>R056609-270000-0059</t>
  </si>
  <si>
    <t>Pagrindinė problema, kuriai spręsti inicijuotas projektas – teritorijoje, jungiančioje Kupiškio miesto Kraštiečių mikrorajoną ir Kupos mikrorajoną, vyksta pakankamai intensyvus pėsčiųjų ir dviratininkų judėjimas, nes šalia šios teritorijos yra Kupiškio Kupos pradinė mokykla, Kupiškio P. Matulionio progimnazija, parduotuvės, parkas, įvairios verslo įstaigos, netoliese – kolektyviniai sodai. Kraštiečių ir Kupos mikrorajonai Kupiškio mieste yra daugiausiai gyventojų turintys mikrorajonai, kuriuose daugiabučiuose namuose gyvena daugiausiai miesto gyventojų.  Siekiant patekti į įvairias viešąsias ir (arba) verslo įstaigas bei kolektyvinius sodus gyventojai yra priversti eiti (važiuoti dviračiu) kelkraščiais arba nesaugiais, susidėvėjusiais dviračių takais. Projekto metu planuojama rekonstruoti  dviračių ir / ar pėsčiųjų takų, kurių ilgis – 0,784 km. Tiesioginę naudą iš projekto gaus Kupiškio miesto gyventojai ir svečiai, kurie naudosis atnaujinta/sukurta viešąja infrastruktūra.</t>
  </si>
  <si>
    <t>Įgyvendinant projektą, siekiama skatinti pėsčiųjų ir dviratininkų srautus Ramygalos miesto teritorijoje, panaikinti esamas problemas, pagerinant susisiekimą, saugaus eismo sąlygas vietos gyventojams bei sumažinant eismo įvykių tikimybę. Projekto įgyvendinimo metu bus įrengtas pėsčiųjų ir dviračių takas Parko g. iki Ramygalos miesto parko. Sutvarkyta susisiekimo infrastruktūra pagerins vietos gyventojų susisiekimą su urbanistiniu centru, padidins darnaus judumo galimybes, atsiras optimalios sąlygos sujungti gyvenamąsias ir darbo vietas, tenkins žmonių judėjimo poreikius, taip pat bus pagerinta socialinė ir aplinkosauginė vietovės aplinka.</t>
  </si>
  <si>
    <t>Panevėžio miesto dviračių–pėsčiųjų takų sistema pasižymi logine struktūra: keliaujant dviračiu, galima  pasiekti visus pagrindinius miesto traukos taškus. Tačiau nėra vientiso dviračių infrastruktūros apjungimo (trūksta jungčių), modernių, reikalavimus atitinkančių dviračių takų Panevėžio mieste yra nedaug, didžioji dauguma jų  yra nepritaikyti saugiam ir patogiam keliavimui. Todėl dviračių eismas vyksta gatvių važiuojamąja dalimi arba šaligatviais. Tai kelia pavojų pėsčiųjų, dviratininkų ir vairuotojų saugumui, mažina dviračių naudojimo patrauklumą ir judėjimą pėsčiomis. Dėl iki galo neišvystytos pėsčiųjų-dviračių takų infrastruktūros Panevėžio miesto gyventojų judėjimo galimybės mieste yra gana ribotos. Todėl, šiai problemai spręsti Panevėžio miesto savivaldybės administracija inicijavo projektą „Dviračių takų plėtra Panevėžyje (Nemuno gatvės dviračių tako (nuo Klaipėdos g. iki Ramygalos g.) rekonstrukcija ir trūkstamų atkartų įrengimas)", kurio metu bus modernizuotas pėsčiųjų ir dviračių takas esantis Nemuno gatvės prieigose, nuo Klaipėdos g. iki Ramygalos g.  (bendras ilgis - 2080 m.). Įgyvendinus projektą, pagerės Panevėžio miesto gyventojų judėjimo galimybės, sumažės besinaudojančiųjų automobiliais skaičius, CO2 emisija, padidės šios teritorijos patrauklumas.</t>
  </si>
  <si>
    <t>Projekto esmė: įgyvendinant Projektą, bus sumažinta užtvindymo paviršinėmis nuotekomis rizika ir neigiamas poveikis aplinkai bei ekonomikai. Projekto tikslas: sumažinti užtvindymo paviršinėmis nuotekomis riziką ir neigiamą poveikį aplinkai bei ekonomikai Panevėžio mieste. Numatoma inventorizuoti paviršinių nuotekų infrastruktūrą, įrengti ir rekonstruoti paviršinių nuotekų surinkimo tinklus ir kitą susijusią infrastruktūrą. Bus įgyvendinamos projekto veiklos: miesto paviršinių nuotekų tinklų ir kitos infrastruktūros skirtos užtvindymo rizikos mažinimui, rekonstrukcija ir nauja statyba; miestų paviršinių nuotekų tvarkymo sistemų inventorizacija. Šiomis veiklomis siekiama rezultatų: minimizuoti neigiamas klimato kaitos pasekmes ir mažinti ekosistemų ir šalies ūkio pažeidžiamumą, bus įgyvendinamos priemonės, švelninančios potvynių, gausių lietų ir kitų gamtos stichijų neigiamą poveikį aplinkai ir infrastruktūrai, ekonominei veiklai, žmonių sveikatai ir gyvybei.</t>
  </si>
  <si>
    <t>Pagrindinė problema, kurią siekiama spręsti projektu, tai nepakankamas Kupiškio rajono savivaldybės atliekų surinkimo pajėgumas ir neišplėtotas atliekų rūšiavimas rajone. Šiuo metu Kupiškio rajono savivaldybėje nėra įrengtų konteinerinių aikštelių sodų bendrijose bei prie garažų bendrijų, taip pat, ne visose teritorijose užtikrinama, kad gyventojams iki konteinerinės aikštelės atstumas būtų iki 150 metrų, dėl šių priežasčių būtina numatyti naujų aikštelių įrengimą. Siekiant užtikrinti antrinių žaliavų surinkimą, būtinas 6 esamų konteinerinių aikštelių atnaujinimas, kuris apimtų aikštelių rekonstrukciją ir naujų konteinerių, tame tarpe, skirtų antrinių žaliavų surinkimui, įrengimą/pastatymą. Numatoma, kad pagal teritorijos bendrojo plano ir privažiuojamųjų kelių apribojimus, Kupiškio rajono savivaldybėje bus įrengiamos tik antžeminės aikštelės bei pagal minėtus apribojimus numatytos antžeminių aikštelių vietos.
Projekto metu siekiant padidinti atliekų surinkimo pajėgumus rajone numatoma įrengti ir atnaujinti antžemines aikšteles, kartu įsigyjant reikalingus konteinerius bei vykdyti visuomenės informavimą atliekų prevencijos ir tvarkymo klausimais. Planuojama, kad tai sudarys sąlygas ne tik tinkamai teikti atliekų tvarkymo savivaldybėje paslaugą, bet kartu leis padidinti surenkamų antrinių žaliavų kiekį bei sukurs/pagerins atskiro komunalinio atliekų surinkimo pajėgumus iki 1013,69 t. Numatoma įrengti/rekonstruoti iš viso 58 antžeminių konteinerinių aikštelių Kupiškio rajono savivaldybėje, ir jose bendrai pastatyti 321 naujus konteinerius. Projekto įgyvendinimo metu numatytas Kupiškio rajono savivaldybės visuomenės informavimo atliekų prevencijos ir tvarkymo klausimais priemonės organizavimas ir vykdymas 2017 m. birželio 1 d.–2018 m. rugsėjo 30 d. laikotarpiu.</t>
  </si>
  <si>
    <t>Projekto „Komunalinių atliekų rūšiuojamojo surinkimo infrastruktūra“ įgyvendinimo metu Panevėžio mieste siekiama išspręsti šias problemas (arba reikšmingai prisidėti jų sprendimo): 1) Nepakankamas antrinių žaliavų rūšiavimo lygis bei priemonių reikiamam rūšiavimo lygiui pasiekti trūkumas; 2) Techninių priemonių, kuriomis būtų galima užtikrinti, kad mišrių komunalinių atliekų ir antrinių žaliavų aikštelėmis galėtų naudotis tik tie naudotojai, kuriems konkreti aikštelė yra priskirta naudoti, trūkumas; 3) Mišrių komunalinių atliekų ir antrinių žaliavų aikštelių trūkumas; 4) Mišrių komunalinių atliekų ir antrinių žaliavų konteinerių trūkumas; 5)  Vizualinė Panevėžio miesto tarša ir tarša kvapais. Problemoms spręsti inicijuotas projektas"Komunalinių atliekų rūšiuojamojo surinkimo infrastruktūra", kurio tikslas - padidinti rūšiuojamų atliekų kiekį Panevėžio mieste. Planuojamos projekto veiklos: 1)Konteinerinių aikštelių įrengimas / rekonstrukcija; 2) Požeminių aikštelių įrengimas; 3) Atliekų surinkimo konteinerių konteinerinėms aikštelėms įsigijimas; 4) Atliekų surinkimo konteinerių požeminėms aikštelėms įsigijimas; 5) Visuomenės informavimas atliekų prevencijos ir tvarkymo klausimais. Projekto „Komunalinių atliekų rūšiuojamojo surinkimo infrastruktūra“ metu sukurtos infrastruktūros naudotojai ir paslaugų gavėjai, kuriems skirta projekto kuriama socialinė ekonominė nauda yra Panevėžio miesto (daugiabučių namų) gyventojai (AB „Panevėžio specialus autotransportas“ duomenimis 2015 m. daugiabučiuose namuose gyveno 62706 gyventojai). Naujai įrengtos, patogios, asmenims su negalia pritaikytos, vizualiai patrauklios komunalinių atliekų surinkimo aikštelės leis tikslinei grupei patogiai naudotis sukurta atliekų surinkimo infrastruktūra ir sudarys sąlygas gyventi švaresnėje, mažiau užterštoje ir vizualiai patrauklesnėje aplinkoje.</t>
  </si>
  <si>
    <t>Pagrindinės problemos, kurioms spręsti yra inicijuotas projektas – Kupiškio miesto Aukštaičių gatvės gyventojai ir  didžioji dalis  Kupiškio raj. Šimonių mstl. gyventojų neturi galimybės prisijungti prie centralizuotos vandens tiekimo (VT) ir / ar nuotekų tvarkymo (NT) sistemos ir gauti viešai teikiamas kokybiškas paslaugas, kadangi tinklų infrastruktūra nėra pakankamai išvystyta. Dalis Šimonių mstl. esančios vandentiekio ir nuotekų tinklų  sistemos yra pasenusi, susidėvėjusi ir nesaugi eksploatuoti.. Šimonių mstl. veikiantys nuotekų valymo įrenginiai (NVĮ) yra techniškai pasenę, dirba perkrautu rėžimu (viršija savo projektinį pajėgumą) ir dėl numatomos NT plėtros negalės tinkamai funkcionuoti. Atsižvelgiant į minėtas problemas, projekto įgyvendinimo metu numatoma:
 -  nutiesti vandens tiekimo ir nuotekų tvarkymo tinklų bei pastatyti nuotekų valymo įrenginius Šimonių mstl., nutiesti vandens tiekimo tinklų Kupiškio mst. Aukštaičių gatvėje ir tokiu būdu padidinti vandens tiekimo ir nuotekų tvarkymo paslaugų prieinamumą bei užtikrinti nepertraukiamas ir kokybiškas geriamojo vandens tiekimo, nuotekų surinkimo bei išvalymo paslaugas. 
- renovuoti dalį vandens tiekimo ir nuotekų tvarkymo tinklų Šimonių mstl.  ir tokiu būdu užtikrinti nepertraukiamas kokybiškas geriamojo vandens tiekimo bei nuotekų surinkimo paslaugas. 
Bendrai projektu siekiama padidinti vandens tiekimo ir nuotekų tvarkymo paslaugų prieinamumą ir sistemos efektyvumą Kupiškio rajono savivaldybėje. Numatomos investicijos prisidės prie Kupiškio  miesto bei rajono socialinės - ekonominės plėtros, gyventojų gyvenimo kokybės gerinimo, sveikatos, aplinkos išsaugimo. 
Projekto tikslinės grupės - Kupiškio miesto ir Kupiškio rajono Šimonių mstl. gyventojai.</t>
  </si>
  <si>
    <t>Pagrindinės problemos kurioms spręsti yra inicijuotas projektas: didelė dalis  Pasvalio rajono Krinčino ir Daujėnų miestelių gyventojų neturi galimybės prisijungti prie centralizuotos vandens tiekimo (VT) ir  nuotekų tvarkymo (NT) sistemos ir gauti viešai teikiamas kokybiškas paslaugas, kadangi tinklų infrastruktūra nėra pakankamai išplėtota. Daujėnų mstl. veikiantys nuotekų valymo įrenginiai (NVĮ) yra techniškai pasenę, veikia neefektyviai ir dėl numatomos NT plėtros negalės tinkamai funkcionuoti (išvalyti nuotekų iki reikalaujamų parametrų). Dalis Pasvalio mieste ir Diliauskų kaime esančios VT  ir (ar) NT sistemos yra pasenusi, susidėvėjusi teršia aplinką ir yra nebetinkama eksploatuoti.
Esamos infrastruktūros nebetinkamumas ar jos nebuvimas riboja vartotojų galimybes, todėl yra būtinos papildomos investicijos į svarbiausias problemines sritis.
Projekto įgyvendinimo metu planuojama: pakloti VT ir NT tinklų bei pastatyti nuotekų valymo įrenginius Daujėnų mstl., pakloti VT ir NT tinklų Krinčino miestelyje ir tokiu būdu padidinti vandens tiekimo ir nuotekų tvarkymo paslaugų prieinamumą bei užtikrinti nepertraukiamas geriamojo vandens tiekimo, nuotekų surinkimo bei išvalymo paslaugas. Renovuoti dalį VT ir (ar) NT tinklų Pasvalio mieste bei Diliauskų kaime ir tokiu būdu užtikrinti efektyvų sistemos veikimą, kokybiškas viešąsias paslaugas, švaresnę ir sveikesnę aplinką. 
Bendrai projektu siekiama  - padidinti vandens tiekimo ir nuotekų tvarkymo paslaugų prieinamumą ir sistemos efektyvumą Pasvalio rajono savivaldybėje. Numatomos investicijos prisidės prie Pasvalio rajono savivaldybė socialinės - ekonominės plėtros, gyventojų gyvenimo kokybės gerinimo, sveikatos, aplinkos išsaugojimo.
Projekto tikslinės grupės:  Pasvalio mst. gyventojai, Pasvalio  raj. Daujėnų, Krinčino, Diliauskų gyvenviečių gyventojai, kurių pagrindinis poreikis gauti aukščiausios kokybės vandens tiekimo bei nuotekų tvarkymo paslaugas.</t>
  </si>
  <si>
    <t>Projekto tikslas:
Padidinti Rokiškio rajono savivaldybės gyventojams vandens tiekimo ir nuotekų tvarkymo paslaugų prieinamumą
Projekto tikslinės grupės ir veiklos yra:
- Rokiškio rajono Juoduopės, Južintų, Kamajų, Kriaunų, Panemunėlio glž.st., Žiobiškio, Antanašės gyvenviečių 2762 gyventojai – vandens gerinimo įrenginių statyba/rekosntrukcija;
- Rokiškio rajono Kavoliškio, Bajorų, Juodupės, Raišių gyvenviečių ir Rokiškio miesto 321 gyventojas – vandentiekio tinklų statyba;
- Rokiškio miesto, Kavoliškio, Juodupės, Raišių 8709 gyventojai - dėl vandentiekio tinklų rekonstrukcija;
- Rokiškio rajono Kavoliškio, Laibgalių gyvenviečių  ir Rokiškio miesto 347 gyventojai – dėl nuotekų tinklų plėtros ir nuotekų valymo įrenginių statyba;
- Rokiškio miesto 6308 gyventojai - dėl nuotekų tinklų rekonstrukcija.</t>
  </si>
  <si>
    <t>Esminė problema, kuriai spręsti yra rengiamas investicinis projektas – nepakankamas centralizuotų geriamojo vandens tiekimo ir nuotekų surinkimo ir tvarkymo paslaugų prieinamumas Panevėžio mieste ir rajone. Įgyvendinant projektą bus užtikrintas kokybiškas centralizuotas vandens tiekimas bei nuotekų tvarkymas Panevėžio miesto savivaldybės teritorijoje, vadovaujantis patvirtintu miesto teritorijos bendruoju planu bei bus įgyvendinamos nustatytos vandens tiekimo ir nuotekų tvarkymo infrastruktūros plėtros kryptys, atitinkančios patvirtintą miesto teritorijos bendrąjį planą.
Numatytas plėsti vandens tiekimo ir nuotekų surinkimo tinklas projekto teritorijoje, prisidės prie užtikrinimo, kad ne mažiau 95 proc. Panevėžio miesto gyventojų būtų teikiamos centralizuotos vandens tiekimo ir nuotekų surinkimo paslaugos. Įgyvendinus projekto uždavinius, planuojami atitinkami kiekybiniai rezultatai, kuriuos bus galima nesudėtingai išmatuoti, suskaičiuoti: vandentiekio tinklų įrengimas – apie 18,539 km; nuotekų tinklų įrengimas – apie 18,034 km; sudaryta galimybė 365 privačių namų savininkams prisijungti prie centralizuotų vandentiekio tinklų; sudaryta galimybė 348 privačių namų savininkams prisijungti prie centralizuotų nuotekų tinklų; 803 panevėžiečiai gaus aukštos kokybės Lietuvos higienos normos HN 24:2003 reikalavimus atitinkantį geriamąjį vandenį; 766 panevėžiečiai galės pasinaudoti nuotekų surinkimo ir išvalymo paslauga; sumažės tinklų eksploatacinės išlaidos dėl sumažėjusio avarijų tinkluose skaičiaus, vandens netekčių, pritekėjimų į nuotekų tinklus. Nebereikės ardyti ir atstatyti gatvių ir ypač miesto centrinės dalies dangų po avarijų tinkluose likvidavimo. 2990 gyventojų gaus geriamojo vandens tiekimo paslaugą rekonstruotais vandentiekio tinklais ir 11 684 gyventojams bus teikiama nuotekų šalinimo paslauga rekonstruotais nuotekų tinklais.</t>
  </si>
  <si>
    <t>Siekiant padidinti vandens tiekimo ir nuotekų tvarkymo paslaugų prieinamumą ir sistemos efektyvumą Panevėžio rajone, inicijuojamas projektas „Geriamojo vandens tiekimo ir nuotekų tvarkymo sistemų statyba Paįstrio k., Gegužinės k. ir Ėriškių k. , Panevėžio rajone“. Projekto tikslas -  geriamojo vandens tiekimo ir nuotekų tvarkymo sistemų plėtra Paįstrio k., Gegužinės k. ir Ėriškių k., Panevėžio rajone, siekiant užtikrinti vandens tiekimo ir nuotekų tvarkymo paslaugų prieinamumą ir sistemos efektyvumą. Projekto metu  numatoma atlikti esamų vandens tiekimo tinklų rekonstrukciją Paįstrio ir Gegužinės (remiantis Statistikos deparatamento duomenimis šiuose kaimuose  gyvena atitinkamai 282 ir 501 gyventojai) kaimuose ir nutiesti naujus vandens tiekimo tinklus dalyje Ėriškių kaimo teritorijos (gyvena 640 gyventojų). Taip pat, kadangi šiuose kaimuose nėra įrengtos nuotekų tvarkymo sistemos ir gyventojai nuotekas leidžia į vietinius valymo įrenginius ir nesandarias išsėmimo duobes, Paįstrio, Gegužinės ir Ėriškių kaimuose numatoma įrengti centralizuotą nuotekų surinkimo sistemą ir pastatyti nuotekų valymo įrenginius. Numatoma, kad įgyvendinus projektą, bus nutiesti nauji vandens tiekimo tinklai Ėriškių k. (2,16 km), rekonstruoti vandens tiekimo tinklai Paįstrio k. ir Gegužinės k. (8,45 km) ir naujai įrengti nuotekų surinkimo tinklai aukščiau minėtuose kaimuose (19,04 km). Planuojama, kad įgyvendinus projektą, bus sudarytos galimybės prisijungti prie naujai pastatytų vandens tiekimo tinklų 123 gyventojams ir  prie naujai pastatytų nuotekų tinklų 657 gyventojams. Projektą įgyvendins VšĮ Velžio komunalinis ūkis, kuris teikia viešojo vandens tiekimo ir nuotekų tvarkymo paslaugas Panevėžio rajone.</t>
  </si>
  <si>
    <t>Ilgalaikis Biržų, Kupiškio, Pasvalio ir Rokiškio rajonų savivaldybių tikslas - išplėsti ir pakelti į aukštesnį informatyvumo lygmenį šių savivaldybių teritorijose esančių turizmo trasų ir turizmo maršrutų informacinę infrastruktūrą. Siekiant padidinti visuomenės kultūrinio paveldo žinomumą, sudaryti sąlygas lengvam ir tikslingam informacijos apie lankytinas vietas prieinamumui, skatinti pridėtinės vertės kūrimą vietos verslininkams, bus investuojama į naujus ženklinimo infrastruktūros objektus. Įgyvendinus projektą Biržų, Kupiškio, Pasvalio ir Rokiškio rajonų savivaldybių teritorijose esančios lankytinos vietos pritrauks didesnį srautą Lietuvos gyventojų bei turistų iš užsienio. Tokiu būdu skatinami keliauti suinteresuoti asmenys detaliau susipažintų su vietine kultūra bei ženkliai (teigiamai) įtakotų vietos verslininkų apyvartą.</t>
  </si>
  <si>
    <t>Pagrindinė problema sprendžiama projektu - kokybiškų kultūros paslaugų trūkumas Panevėžio rajone ir nepakankamas kultūros paveldo objekto - Upytės dvaro svirno pritaikymas viešajam naudojimui. Problemą planuojama spręsti atliekant Upytės dvaro svirno, esančio adresu Ėriškių g. 16A, Upytės k. Panevėžio r., kapitalinį remontą ir įsigyjant bei sumontuojant kultūrinėms paslaugoms teikti būtiną įrangą ir baldus. Įgyvendinus projektą bus sudarytos sąlygos atskleisti Upytės dvaro svirno vertingąsias savybes ir teikti kokybiškas kultūros paslaugas Panevėžio rajono ir regiono gyventojams. Įgyvendinus projektą kultūros paveldo objekte planuojama vykdyti muziejinę veiklą: svirne bus įrengta nuolatinė ekspozicija – autentiška grūdinė, reprezentuojanti pagrindinę pastato funkciją, atskleidžianti tikrąją jo istoriją. Taip pat bus vykdoma  teatrinė-koncertinė veikla, edukacines programos vaikams ir suaugusiems.</t>
  </si>
  <si>
    <t>Esminė problema – kultūros paslaugų trūkumas, ribota kultūrinė ir edukacinė veikla, kurią lemia prasta Dailės galerijos pastato fizinė ir techninė būklė. Siekiant skatinti kultūros paslaugų prieinamumą, įvairovę bei didinti lankytojų srautus, bus atnaujintas Dailės galerijos pastatas (Respublikos g. 3, Panevėžys), bus įsigyta reikalinga edukacinė, multimedijos įranga, ekspoziciniai ir kiti baldai bibliotekai, informaciniams kabinetams ir galerijos ekspozicinių patalpų lankytojų poreikiui. Įgyvendinus projektą, Dailės galerijos pastatas bus pritaikytas lankymui, padidės lankytojų srautas. Atnaujinus (modernizavus) Dailės galerijos pastatą, bus užtikrintas įvairaus amžiaus tikslinių grupių kultūros poreikis tiek Panevėžio mieste, tiek Panevėžio regione.</t>
  </si>
  <si>
    <t>Po Lietuvos nepriklausomybės paskelbimo keičiantis politinei ir ekonominei santvarkai pasikeitė visuomenės požiūris į  nuosavybės formas, ekonominius santykius, ūkininkavimą. Šalyje liko tūkstančiai nenaudojamų, neprižiūrimų statinių. Nemažai šių statinių yra ir Kupiškio rajone. Griūnantys statiniai tapo vizualios taršos objektais, dominuojančiais kaimo kraštovaizdyje, dalis jų kelia grėsmę žmonių saugumui, mažina aplinkos kokybę. 
Projekto tikslas – pagerinti kraštovaizdžio vizualinį estetinį potencialą Kupiškio rajone. Projekto veikla – bešeimininkių apleistų pastatų likvidavimas Kupiškio rajone.
Projekto metu bus likviduojama 15 bešeimininkiais teismo sprendimu pripažintų pastatų. Tai buvusios fermos, sandėliai ir kiti žemės ūkiui būdingi pastatai. 
Projekto siekiami rezultatai – likviduoti 15 bešeimininkių pastatų. Bendra sutvarkyta teritorija – 1,41 ha.</t>
  </si>
  <si>
    <t>Šiuo projektu numatoma sutvarkyti dvi Rokiškio rajono apleistas teritorijas: Dargių kaime, nugriaunant 6 bešeimininkius pastatus ir Salų miestelyje nugriaunant bešeimininkį pastatą – bendrabutį, ir sutvarkant Salų dvaro parko teritorijos dalį, įsigijant parko priežiūrai sodo traktoriuką. 
Numatomi griauti bešeimininkiai pastatai kelia grėsmę žmonių sveikatai ir gyvybei bei darko aplinką,  nes yra matomi nuo rajoninių kelių. Įgyvendinus projektą bus likviduoti 7 bešeimininkiai pastatai, sutvarkyta didesnė nei 4 ha teritorija, bus užtikrintas rajono gyventojų bei svečių saugumas, vizualinis ir estetinis regiono potencialas bus didesnis.
Projektu taip pat numatoma tvarkyti  dalį Salų parko, kuris yra šalia lankomo objekto - Salų dvaro sodybos, matomas tiesiai iš saugomos Salų dvaro sodybos parko teritorijos. Šiuo metu parko želdynai apleisti, prižėlę menkaverčių želdinių, gausu išvartų, todėl kraštovaizdis yra nedarnus.  Projektu siekiama atlikti kraštovaizdžio formavimą ir ekologinės būklės gerinimą gamtinio karkaso teritorijoje (6,48 ha). Sutvarkius dalį Salų parko bus išsaugotas, sutvarkytas teritorinio lygmens kraštovaizdžio arealas, objektas bus gausiau lankomas ne tik rajono, bet ir regiono gyventojų.</t>
  </si>
  <si>
    <t>A. Dauguviečio parkas Biržuose (plotas – 50,54 ha) - didžiausias, sudėtingos konfigūracijos savivaldybės parkas. Parke auga bent 88 rūšių ir formų medžiai bei krūmai, iš jų – 59 rūšys ir formos introducentų. Nors ir nepasižymintis ypatinga dendrologine įvairove, parkas yra perspektyvus rekreacijai dėl savo jauno amžiaus, ekologiškų spygliuočių želdinių, vaizdingo kraštovaizdžio, patogios padėties. 
Dėl lėšų trūkumo parko želdiniai, teritorijoje esantys tvenkiniai bei upės pakrantės iš esmės nebuvo tvarkomi, dėl to prastėjo kraštovaizdžio estetinė vertė, kultūrinis kraštovaizdis prarado savitumą ir įvairovę.
Projekto tikslas – užtikrinti kryptingą ir darnų Biržų miesto teritorijų kraštovaizdžio formavimą, ekologinės būklės gerinimą ir vizualinio estetinio potencialo didinimą.
Įgyvendinus projektą bus sumažinta parko kraštovaizdžio fragmentacija, pakeista dar išlikusi „eilinė“ sodinimo struktūra, suformuotos naujos erdvės, padidinta biologinė ir dendrologinė įvairovė, pagerinta parko infrastruktūra. Pagerinus ekologinę kraštovaizdžio būklę ir sudarius palankias sąlygas tuo naudotis vietos gyventojams, bus mažinamas atotrūkis tarp vietos ir kitų regionų savivaldybių, gerės tiek savivaldybės, tiek regiono įvaizdis ir gyvenimo kokybė.</t>
  </si>
  <si>
    <t>Siekiant pagerinti Panevėžio rajono kraštovaizdžio teritorijų būklę, stiprinant ir palaikant kraštovaizdžio ekologinę pusiausvyrą, atkuriant pažeistas teritorijas, didinant kraštovaizdžio vizualinį estetinį potencialą, inicijuojamas projekto „Kraštovaizdžio apsaugos priemonių įgyvendinimas Panevėžio rajone I etapas“ rengimas. Projekto vykdymo metu numatoma:– įgyvendinti kraštovaizdžio formavimo ir ekologinės būklės gerinimo priemones Liūdynės dvaro parke, Velžio sen.; – likviduoti tris bešeimininkius apleistus pastatus: kiaulides Slabados k., Krekenavos sen.; dirbtuves Vadaktų k., Krekenavos sen.; kiaulides Pašilių II k., Ramygalos sen.;– sutvarkyti kasybos darbais pažeistą žemę Naujarodžių k., Krekenavos sen.Projekte numatytų priemonių įgyvendinimas prisidės prie kraštovaizdžio arealų geoekologinio potencialo išsaugojimo, biologinės įvairovės nykimo pristabdymo, kraštovaizdžio apsaugos ir tvarkymo Panevėžio rajono savivaldybėje.</t>
  </si>
  <si>
    <t>Projektu numatoma sutvarkyti Rokiškio miesto Laukupės upės pakrančių teritoriją, kuri patenka į Rokiškio miesto bendrajame plane išskirtas gamtinio karkaso teritorijas ir yra miesto želdynų sistemos dalis. Planuojama tvarkyti teritorija yra centrinėje Rokiškio miesto dalyje. Šiuo metu planuojamos tvarkyti teritorijos želdynai apleisti, prižėlę menkaverčių želdinių, todėl kraštovaizdis yra nedarnus. Tikimasi, kad po projekto įgyvendinimo Rokiškio miesto centrinėje dalyje  (apie 6,8 ha) bus įrengtos vejos, atskiriant aktyvesnes teritorijas, rekreaciniai takai, pasodinti medžiai, krūmai, sutvarkyti seni medžiai, įrengti  šviestuvai, šiukšliadėžės, suoliukai, kurie atliks ekologines, pažintines, parodomasiais, švietimo ir vietos tapatumo išsaugijomo funkcijas. Sutvarkius Rokiškio miesto Laukupės pakrančių teritoriją bus išsaugotas, sutvarkytas teritorinio lygmens kraštovaizdžio arealas, sutvarkyta teritorija bus gausiau lankoma ne tik rajono, bet ir regiono gyventojų, informaciniai stendai supažindins lankytojus su gamtos vertybėmis, suteiks informaciją apie jų svarbą ir skatins tausoti gamtinę aplinką, poilsį.</t>
  </si>
  <si>
    <t>Projekto įgyvendinimo metu planuojama rekonstruoti Pasvalio miesto Biržų gatvę, kuri prasideda ties sankryža su Vilniaus gatve (pradžia – 15 m nuo sankryžos) ir baigiasi ties sankryža su Mūšos gatve, bei  įdiegti eismo saugumo priemones. Pagrindinius darbus sudaro: 1) gatvės asfaltbetonio dangos atnaujinimas;  2)  šaligatvių įrengimas betono trinkelėmis; 3) gatvės žaliosos zonos sutvarkymas ir apželdinimas; 4) gatvės apšvietimo tinklų rekonstrukcija; 5) eismo saugos priemonių diegimas (betoninių trinkelių dangos su įspėjamuoju paviršiumi (neregiams), kelio ženklų, iškiliųjų sankryžų, pėsčiųjų perėjų, skiriamųjų salelių įrengimas, važiuojamosios kelio dalies siaurinimas, 8  sankryžų rekonstrukcija įrengiant saugos saleles).
Įgyvendinus projektą ir atnaujinus Biržų g., bus pagerintos vietinių gyventojų bei miesto svečių susisiekimo sąlygos. Gera susisiekimo sistema užtikrins namų, darbovietės, viešųjų paslaugų prieinamumą.</t>
  </si>
  <si>
    <t>Projekto įgyvendinimo metu planuojama rekonstruoti Rokiškio miesto Kauno (atkarpos nuo Laisvės g. iki Perkūno g.) ir Perkūno (atkarpos nuo Perkūno g. 5A iki Kauno g.) gatves. Pagrindinės projekto veiklos: 1) Kauno ir Perkūno gatvių eismo saugos priemonių diegimas; 2) Kauno ir Perkūno gatvių rekonstravimas (paruošiamieji darbai, žemės darbai, lietaus nuotekų tinklų įrengimas, gatvės bortų įrengimas, asfaltbetonio dangos įrengimas, automobilių stovėjimo vietų ir įvažiavimų dangos įrengimas, apželdinimas).
Įgyvendinus projektą ir atnaujinus Kauno ir Perkūno g., bus pagerintos vietinių gyventojų bei miesto svečių susisiekimo sąlygos. Gera susisiekimo sistema užtikrins namų, darbovietės, viešųjų paslaugų prieinamumą.</t>
  </si>
  <si>
    <t>Projektu siekiama pagerinti Panevėžio rajono Paliūniškio, Mickiemės, Skaistgirių, Molainių, Bernatonių, Pašilių II, Velželio, Vyčių kaimų ir Krekenavos miestelio gyventojų susisiekimo galimybes su rajono centrais bei didesniais miestais. Šiuo metu didžioji minėtų kaimų bei miestelio vietinės reikšmės kelių (gatvių) atkarpų aplinkoje vyrauja gyvenamųjų namų užstatymas. Vietiniai gyventojai atkarpomis naudojasi kasdieniams susisiekimo poreikiams tenkinti. Tačiau dėl prastos techninės būklės ir žvyro dangos, patiria nepatogumus važiuodami automobiliu, dviračiu ar eidami pėsčiomis. Taip pat atkarpose vyrauja intensyvus pėsčiųjų, taip jų vaikų, eismas. Dėl nekontroliuojamo važiavimo rėžimo ir greičio, sudaroma didelė eismo įvykio rizika.  
Įgyvendinus projektą bus atliktas Panevėžio rajono  Paliūniškio, Mickiemės, Skaistgirių, Molainių, Bernatonių, Pašilių II, Velželio, Vyčių kaimų ir Krekenavos miestelio kelių (gatvių) ar jų dalies rekonstrukcija įrengiant asfaltbetonio dangą, įrengiant pėsčiųjų ir dviratininkų takus bei įrengiant greičio reguliavimo priemones (greičio mažinimo kalneliai ir kt.). Pagerėjusi minėtųjų kaimų bei miestelio susisiekimo infrastruktūra sudarys sąlygas vietiniams gyventojams lengviau integruotis į Panevėžio regiono centrus, užtikrins lengviau prieinamas socialines paslaugas. Įgyvendinus vietovių gyventojų gyvenimo kokybė pagerės – nebeteks „skęsti“ dulkėse, keliavimo laikas sutrumpės. Atnaujinta susisiekimo infrastruktūra užtikrins saugesnę aplinką vietos gyventojams bei mažesnę auto įvykių tikimybę.</t>
  </si>
  <si>
    <t>Projekto įgyvendinimo metu planuojama rekonstruoti Biržų miesto D. Poškos, J. Šimkaus, P .Jakubėno, Žvejų ir Ežero gatves, kai D. Poškos g. rekonstruojamas ilgis – 0,52 km, J. Šimkaus g. – 0,222 km, P. Jakubėno g. – 0,13 km, Ežero g. - 0,125 km, Žvejų g. – 0,307 km. Rekonstrukcijos darbų metu numatoma diegti eismo saugos priemones ir keisti žvyro dangą į asfaltbetonio. Eismo saugos priemonių diegimo metu D. Poškos, J.Šimkaus, P.Jakubėno gatvėse numatoma įrengti naujus pėsčiųjų ir dviračių takus, parkavimo vietas ties ikimokyklinio ugdymo įstaiga „Vyturėlis“ D. Poškos gatvėje, iškilias sankryžas, kelio ženklus, įrengti apšvietimą, betonines trinkeles su įspėjamuoju dangos paviršiumi, pėsčiųjų tvorelę bei kitas eismo saugos priemones. Žvejų ir Ežero gatvėse planuojama įrengti naujus pėsčiųjų ir dviračių takus, betonines trinkeles su įspėjamuoju dangos paviršiumi, įrengti apšvietimą.</t>
  </si>
  <si>
    <t>S. Dariaus ir S. Girėno gatvės padėtis prasta, gatvė duobėta nepastovaus pločio, nėra saugaus praėjimo pėstiesiems ir dviratininkams, nėra išspręstas paviršinio ir gruntinio vandens išvedimas. Šaligatvio plytelės bei gatvės bortai prie daugiabučių stipriai aptrupėję. Topolių gatvė niekada nebuvo asfaltuota, žvyro danga tiek sausu, tiek drėgnu oru sukelia problemų. Karštomis vasaros dienomis kelias labai dulka, kas sukelia nepatogumų šalia gyvenantiems gyventojams; lietingomis dienomis lietus ir pravažiuojantis transportas greitai išmuša duobes, tad šią gatvę nuolat reikia greideriuoti. Taip pat gatvėje nėra arba visiškai nesutvarkyta vandens nuo gatvės nuvedimo sistema. Račiupėnų gatvės būklė taip pat prasta, gatvės danga yra suskilinėjusi ir duobėta, nėra sutvarkytas lietaus vandens nuvedimas nuo gatvės, šviestuvai susidėvėję, dažnai neatlieka savo tiesioginių funkcijų. Projekto metu planuojama atlikti gatvių rekonstrukciją kompleksiškai atnaujinant dangas, įrengiant kelio ženklus, atliekant ženklinimą, įrengiant eismo saugumo priemones, pakeičiant esamus šviestuvus į naujus. Atnaujintų gatvių ilgis sieks 2,037 km. Įgyvendinus projektą bus pagerintos vietinių gyventojų bei miesto svečių eismo saugumo ir susisiekimo sąlygos.</t>
  </si>
  <si>
    <t>Pagrindinė projekto problema yra prasta Panevėžio miesto A. Jakšto gatvės techninė būklė ir eismo saugos priemonių trūkumas. Projekto įgyvendinimo metu bus rekonstruota A. Jakšto gatvė, pagerinti jos techniniai parametrai bei įdiegtos eismo saugos priemonės. Tikimasi, kad įgyvendinus projektą pagerės Panevėžio miesto patrauklumas, pagerės Panevėžio miesto gyventojų bei svečių gyvenimo kokybė, padidėjus gatvės pralaidumui sumažės neigiamas poveikis aplinkai.</t>
  </si>
  <si>
    <t>Kupiškio rajono savivaldybės administracija vykdo projektą „Gamybinės teritorijos, esančios Krantinės g., Kupiškio mieste, konversija, prielaidų privačioms investicijoms sudarymas“.  Siekiant sukurti patrauklią aplinką investicijoms, socialinei ir ekonominei plėtrai bei sutvarkyti nenaudojamą teritoriją, esančią Krantinės g., Kupiškio mieste, projekto vykdymo metu bus atliekami darbai: inžinerinių tinklų perkėlimas ir naujų įrengimas, įvažų į sklypą įrengimas, pėsčiųjų-dviračių tako su apšvietimu įrengimas, nugriaunama (išmontuojama) esama gelžbetoninių segmentų tvora, naikinamas esamas asfaltbetonio dangos pėsčiųjų takas.</t>
  </si>
  <si>
    <t>Kupiškio mieste trūksta patrauklaus miesto traukos centro, kuriame galėtų vykti įvairios miesto šventės, renginiai, mugės, gyventojai galėtų praleisti laisvalaikį, aplink šį traukos centrą galėtų kurtis smulkieji verslai. Siekiant kompleksiškai sutvarkyti centrinę Kupiškio miesto viešąją erdvę - Lauryno Stuokos-Gucevičiaus aikštę ir jos prieigas, bus atnaujinama aikštės danga, inžineriniai tinklai, mažoji architektūra, šaligatviai, želdiniai, įrengiamos vietos prekybai, viešasis tualetas, fontanas, automobilių stovėjimo aikštelė. Tikimasi, kad, įgyvendinus projektą, sukurta funkcionali ir reprezentatyvi viešoji infrastruktūra pagerins miesto estetinį vaizdą ir įvaizdį, ji taps patrauklesnė miesto gyventojams ir verslo plėtojimui.</t>
  </si>
  <si>
    <t>Kupiškio mieste esama viešoji infrastruktūra yra nepatraukli, susidėvėjusi, nesudaranti prielaidų investicijų pritraukimui, smulkaus verslo skatinimui ir plėtrai, aktyviai bendruomenės veiklai, nepakankamai pritaikyta vietos gyventojų ir svečių kultūrinei, rekreacinei veiklai. Suplanuotu projektu siekiama skatinti investicijų pritraukimą, sudaryti sąlygas smulkiojo verslo plėtrai, gyventojų kultūrinių, rekreacinių, sveikatinimo ir laisvalaikio praleidimo galimybėms bei saugumui, atnaujinti viešąją infrastruktūrą, modernizuoti viešosios traukos centrą, sutvarkyti viešąsias erdves.
Projektas bus įgyvendinamas centrinėje Kupiškio miesto dalyje ir susidės iš tokių darbų: teritorijos ir prieigų prie Kupiškio rajono savivaldybės kultūros centro, sutvarkymas; dešiniojo Kupos upės šlaito sutvarkymas; pėsčiųjų tako, esamos sporto aikštelės, vaikų žaidimo aikštelės, lauko treniruoklių įrengimas Kupos upės slėnio parko teritorijoje.
Tikimasi, kad įgyvendinus veiklą padidės investicinės aplinkos patrauklumas vietos verslininkams bei potencialiems investuotojams, bus sudarytos patrauklios sąlygos smulkiajam verslui, amatininkams ir prekybininkams, atnaujintas viešosios traukos centras sudarys palankias sąlygas paslaugų sektoriaus plėtrai, padidės vietos gyventojų fizinio aktyvumo, laisvalaikio praleidimo ir poilsio galimybės, išaugs gyventojų saugumas, dėl atnaujintos viešosios infrastruktūros pagerės Kupiškio miesto įvaizdis.</t>
  </si>
  <si>
    <t>Pagrindinė problema yra nepakankamai pritaikyta ir patraukli Kupiškio miesto viešoji infrastruktūra  - autobusų stoties pastatas ir jo prieigos atrodo nepatraukliai, infrastruktūra nusidėvėjusi, nepakankamai išvystyta, prasta autobusų keleivių viešosios paslaugos kokybė. 
Projektu siekiama sukurti patrauklią aplinką investicijoms, socialinei ir ekonominei plėtrai bei sutvarkyti neefektyviai naudojamą pastatą bei jo prieigas. Projekto metu bus vykdomas viešųjų erdvių Gedimino g. 96, Kupiškyje, atnaujinimas (šaligatvių, mažosios architektūros, stovėjimo aikštelių, stoginės, želdinių, apšvietimo, teritorijos apsaugos vaizdo kameromis) bei Kupiškio autobusų stoties pastato atnaujinimas, pritaikant jį viešųjų paslaugų teikimui bei verslo atstovų reikmėms, bendruomenės veikloms.
Tikimasi, kad projekto metu atnaujinta infrastruktūra sudarys sąlygas kokybiškesnėms viešosioms paslaugoms teikti. Projekto įgyvendinimas prisidės prie Kupiškio miesto viešųjų erdvių infrastruktūros  bei viešojo transporto sistemos gerinimo, atnaujinimo, ekonominės plėtros, investicijų pritraukimo, sąlygų smulkiojo verslo sudarymui, gyvenimo kokybės ir aplinkos gerinimo.</t>
  </si>
  <si>
    <t>Pagrindinė problema, kuri sprendžiama įgyvendinant projektą - nepatraukli Biržų miesto daugiabučių namų gyvenamųjų kvartalų gyvenamoji aplinka, kuri nebeatitinka dabartinių gyvenamosios aplinkos kokybės standartų ir netenkina gyventojų poreikių. Siekiant pagerinti Biržų miesto gyvenamąją aplinką bei padidinti gyventojų pasitenkinimą esama aplinka, numatoma kompleksiškai sutvarkyti miesto teritoriją, esančią tarp Vilniaus g. 6, 8, 10, 12, Žemosios g. 1 ir Vytauto g. 11,13,15 daugiabučių namų. Įgyvendinus Projektą, bus kompleksiškai sutvarkyta viešoji infrastruktūra Biržų m. centrinės dalies daugiabučių namų gyvenamųjų kvartalų teritorijoje – įrengti nauji pėsčiųjų takai, šaligatviai, įrengta pėsčiųjų alėja Žemosios g. tęsinyje link Vytauto g., pritaikant ją gyventojų poreikiams; atnaujinti privažiavimai prie gyvenamųjų namų; įrengta vaikų žaidimų aikštelė; rekonstruota Vilniaus gatvės atkarpa bei įrengtos automobilių stovėjimo vietos šalia Vilniaus g.; įrengtos automobilių stovėjimo aikštelės šalia daugiabučių namų, mažosios architektūros elementai, pertvarkyti želdynai bei įrengti lauko apšvietimo tinklai. Tikimasi, kad projekto įgyvendinimas prisidės prie sąlygų sudarymo gyventojų gyvenimo kokybės gerinimui, turiningo laisvalaikio praleidimui, o tai, tikėtina, teigiamai įtakos vidinės migracijos srautus, pritrauks verslo subjektus kurti ir plėtoti verslą sutvarkytoje teritorijoje, kurti naujas darbo vietas.</t>
  </si>
  <si>
    <t>Projektu „Pasvalio miesto viešosios infrastruktūros plėtros II etapas“ siekiama prisidėti prie palankesnių sąlygų verslo plėtrai ir kūrimui ir (arba) paslaugų sektoriui vystytis Pasvalio mieste. Projekto įgyvendinimo metu bus atlikti šie darbai:
• skvero, esančio tarp Vilniaus g. 3 ir 5 namų, dangos ir mažosios architektūros elementų rekonstrukcija;
• Taikos gatvės dalies (nuo Vilniaus gatvės iki Gėlių gatvės) vienos pusės šaligatvių rekonstrukcija;
• aplink Pasvalio autobusų stotį esančių šaligatvių dalies (nuo Panevėžio gatvės ir Turgaus gatvės iki Taikos gatvės) rekonstrukcija;
• Vilniaus gatvės (nuo Vytauto Didžiojo aikštės iki Taikos gatvės) kairės pusės (žiūrint nuo sankryžos su Taikos g.) šaligatvio rekonstrukcija; 
• Vilniaus gatvės dangos rekonstrukcija.</t>
  </si>
  <si>
    <t>Šiuo metu esama centrinių Rokiškio miesto zonų infrastruktūra nepatraukli bendruomenės veiklai, viešųjų paslaugų sektoriaus plėtrai, nesudaro prielaidų investicijų pritraukimui, užimtumo didinimui, gyvenimo kokybės gerinimui. Esama aplinka prisideda prie vietos ekonominio sąstingio, jaunimo nedarbo, emigracijos. Projektu „Urbanistinės teritorijos Rokiškio mieste plėtra, III etapas“ siekiama pagerinti gyvenimo kokybę bei verslo sąlygas vietos gyventojams. Projekto metu numatoma atlikti Rokiškio miesto dalies Jaunystės, P. Širvio g., Panevėžio g., Aušros g., Vilties g., senamiesčio teritorijos (Respublikos g.) sutvarkymo darbus: šaligatviai, apšvietimo sistema, mažosios architektūros elementai, viešasis tualetas, atliekų aikštelės ir kt. Tai padidins minėtų teritorijų patrauklumą gyventojams ir verslui, prisidės prie ekonominio aktyvumo ir užimtumo klausimų sprendimo.</t>
  </si>
  <si>
    <t>Šiuo metu esama Rokiškio rajono savivaldybės Juozo Keliuočio viešosios bibliotekos (toliau – biblioteka) infrastruktūra neužtikrina pakankamo teikiamų paslaugų prieinamumo ir kokybės, t. y. ribotos galimybės naudotis nuolatinėmis bibliotekos paslaugomis, kadangi esamos patalpos yra prastos techninės būklės. Augant kultūrinių paslaugų poreikiui, trūksta skaityklų, kūrybinių erdvių, konferencijų salės ir kt. Projekto įgyvendinimo metu planuojama rekonstruoti bibliotekos pastatą, pastatyti priestatą ir įsigyti kultūrinei veiklai reikalingą įrangą bei baldus.  Įgyvendinus projekto veiklas numatoma įrengti kūrybines dirbtuves, konferencijų salę, interaktyvią erdvę vaikams ir jaunimui. Taip pat planuojama organizuoti parodas, demonstruoti nemokamus kino filmus, konferencijas, edukacines veiklas, mokymus ir kt. Tikimasi, kad modernizuota, šiuolaikinės visuomenės poreikius atitinkanti kultūros infrastruktūra prisidės prie aukštesnės kokybės kultūros paslaugų sukūrimo, skatins papildomus lankytojų (apsilankymų) srautus, bei taip bus didindamas Rokiškio miesto patrauklumas investicijoms ir verslo plėtrai.</t>
  </si>
  <si>
    <t>Šiuo metu Biržų mieste vykdomų kultūros paslaugų kokybė nukenčia dėl tokioms paslaugoms tinkamų patalpų ir inventoriaus trūkumo. Projektu planuojama atlikti šiuo metu nenaudojamo pastato, esančio adresu Rotušės g. 2A, Biržuose, kapitalinio remonto darbus, įsigyti veiklai reikalingą įrangą ir baldus. Visas pastato plotas bus pritaikytas visuomeninei kultūrinio užimtumo veiklai. Planuojama, kad sutvarkytame pastate bus organizuojamos Biržų kultūros centro meno kolektyvų veiklos, formuosis individualios, netradicinės, inovatyvios, šiuolaikinio meno apraiškos, daugiau vaikų ir jaunimo įsitrauks į kultūrinio užimtumo veiklą.</t>
  </si>
  <si>
    <t>Pasvalio krašto muziejus (toliau – Muziejus) yra biudžetinė Pasvalio rajono savivaldybės įstaiga, veikianti adresu P. Avižonio g. 6, Pasvalys. Muziejaus pastatas pastatytas 1964 m. Muziejus be tradicinių, konvencionalių ekspozicijų salių šiuo metu rengia įvairias vaizduojamojo ir taikomojo meno parodas, vykdo per 30 edukacinių programų, skirtų įvairioms socialinėms grupėms. Nepaisant to, šiuo metu Muziejus neturi tinkamų patalpų inovatyvių veiklų vystymui, jų spektro praplėtimui, todėl sąlyginai aukšti Muziejaus lankomumo rodikliai mažėja. Pagrindinė projekto problema – kokybiškų kultūros srities paslaugų trūkumas bei inovatyvių, apimant naujausius netechnologinius sprendinius, kultūros paslaugų ir jų prieinamumo neužtikrinimas dėl nepakankamos fizinės infrastruktūros.
Įgyvendinus projektą, bus pagerinta infrastruktūra – pastatytas naujas Muziejaus priestatas (apie 300 kv. m.). Bus įsigyta įranga ir baldai, reikalingi edukacinei-muziejinei veiklai vykdyti bei darbams eksponuoti. Įgyvendinus projekte numatytas veiklas, bus sukurtos prielaidos ne tik tradicinei muziejininkystės funkcijai – kaupti, saugoti, tirti – vykdyti, bet bus sukurtos visos prielaidos inovatyvių muziejinių priemonių vykdymui, siekiant tenkinti ne tik kultūra suinteresuotų asmenų poreikius, bet ir išplėsti kultūros paslaugų vartotojų auditorijas.
Naujame Muziejaus priestate bus vykdomos edukacinės, parodų organizavimo, kūrybinių žaidimų, kūrybinių dirbtuvių, seminarų – mokymų ir kt. veiklos. Naujose patalpose taip pat bus įrengta animacijos laboratorija, vyks filmų peržiūros ir jų aptarimas, padidės teikiamų kultūros paslaugų įvairovė ir kokybė.</t>
  </si>
  <si>
    <t>Panevėžio kraštotyros muziejus (toliau – Kraštotyros muziejus) yra pagrindinė pažintinė ne tik Panevėžio miesto, bet ir regiono kultūros įstaiga, vykdanti klasikinę muziejinę veiklą. Pagrindinė projekto problema – augant kultūrinių paslaugų poreikiui, Kraštotyros muziejaus esama infrastruktūra neužtikrina pakankamo kultūros paslaugų prieinamumo, teikiamų paslaugų kokybės ir interaktyvumo. Ekspozicijų salės nepatrauklios, neatitinka techninių ir kokybinių reikalavimų, ekspozicijoms trūksta modernumo, įtaigumo ir interaktyvumo, didžioji dalis edukacinių programų pritaikytos tik siauram lankytojų ratui. Muziejus turi mažai galimybių pateikti lankytojams modernias ekspozicijas bei jas atnaujinti, trūksta patalpų eksponuoti saugyklose laikomus eksponatus, o esamos patalpos neracionaliai išplanuotos. Taip pat nepakanka patalpų edukacinėms paslaugoms teikti, trūksta įrangos, baldų ir tam reikalingos infrastruktūros. 
Siekiant skatinti kultūros paslaugų prieinamumą, įvairovę ir interaktyvumą bei didinti lankytojų srautus,  bus atliktas Kraštotyros muziejaus I pastato (Vasario 16-osios g. 23) dalies kapitalinis remontas ir rekonstruotas III pastatas (Vasario 16-osios g. 25A). Įgyvendinus projektą, komplekso I pastate bus atnaujintos 2 esamos ekspozicijos bei įrengtos 3 naujos. Komplekso III pastate bus įkurtas restauravimo edukacinis centras, 3 edukacinės klasės, įrengta konferencijų salė. Projektu metu bus įsigyti reikalingi baldai ir įranga. 
Įgyvendinus projektą, įrengus naujas ekspozicijas, edukacinį centrą, edukacines klases bus praplėsta kultūros paslaugų įvairovė, pagerės teikiamų kultūros paslaugų prieinamumas ir kokybė, bus užtikrintas tikslinių grupių kultūros poreikis tiek Panevėžio mieste, tiek Panevėžio regione. Atnaujinus muziejaus veiklai reikalingą įrangą planuojama suorganizuoti daugiau renginių, edukacinių užsiėmimų, bus pritraukiama daugiau lankytojų, padidės gyventojų domėjimasis kultūra.</t>
  </si>
  <si>
    <t>Pagrindinė projekto problema – rajone esama socialinių paslaugų įstaigų infrastruktūra neužtikrina pakankamo bendruomeninių socialinių paslaugų poreikio tenkinimo.
Šią problemą planuojama spręsti dabartiniame VšĮ Kupiškio ligoninės pastate įkuriant savarankiško gyvenimo namus Krantinės g. 28, Kupiškio m., kuris funkcionuos kaip Kupiškio socialinių paslaugų centro padalinys: projekto metu numatyta atlikti būtinus paprastojo remonto darbus, įsigyti ir sumontuoti reikalingą buitinę įrangą, baldus, patalpas ir aplinką pritaikant neįgaliesiems.
Planuojama, kad įkūrus savarankiško gyvenimo namus projekto tikslinės grupės asmenims paslaugų teikėjas Kupiškio socialinių paslaugų centras Savarankiško gyvenimo namų padalinyje teiks kokybiškas socialines paslaugas, skatins jų savarankiškumą, užtikrins turiningą laisvalaikį bei jaukią kasdienę aplinką.</t>
  </si>
  <si>
    <t>Pagrindinė problema - Biržų rajono Legailių globos namų infrastruktūros nusidėvėjimas, kuris lemia, kad teikiamos nekokybiškos socialinės paslaugos. Projekto tikslas – gerinti socialinių paslaugų kokybę ir prieinamumą Biržų rajone, modernizuojant socialinių paslaugų infrastruktūrą senyvo amžiaus asmenims.
Siekiant projekto tikslo bus modernizuotos 25 vietos socialinių paslaugų gavėjams Biržų rajono Legailių globos namų II korpuse, perplanuojant patalpas ir įrengiant kambariuose individualius sanitarinius mazgus. 
Įgyvendinus projektą  bus prisidėta prie socialinių paslaugų prieinamumo Biržų rajone didinimo, socialinių paslaugų infrastruktūros gerinimo ir plėtros, globos namų gyventojams bus sukurtos jaukesnės, namų aplinkai artimesnės gyvenimo sąlygos, užtikrintos pakankamos ir orios sąlygos pasirūpinti asmens higiena.</t>
  </si>
  <si>
    <t>Pagrindinė problema, su kuria susiduriama Pasvalio rajono savivaldybėje – nepakankamai išplėtota socialinių paslaugų infrastruktūra neįgaliems asmenims, neužtikrintas socialinių paslaugų prieinamumas.
Projekto tikslinė grupė - neįgalūs asmenys (išskyrus turintys proto (ar) psichikos negalią).
Šiai problemai spręsti projekto įgyvendinimo metu numatoma vykdyti ūkinio pastato, esančio adresu Joniškėlio g. 1, Pasvalys, rekonstrukcijos darbus, pristatant antrą aukštą ir perkeliant į jį dienos centrą. Dienos centre numatoma sukurti 40 vietų paslaugų gavėjams. Tikslinei grupei bus teikiamos socialinės priežiūros, dienos socialinės globos ir trumpalaikės socialinė globos paslaugos.
Įgyvendinus projektą, tikslinės grupės asmenys geriau integruosis į visuomenę, padidės jų socializacija, pagerės bendravimo įgūdžiai, užimtumas.</t>
  </si>
  <si>
    <t>Projekto metu bus atlikta Panevėžio rajono socialinių paslaugų centro Gustonių padalinio rekonstrukcija, įsigyti reikalingi badai ir įranga. Pagrindinis projekto rezultatas – modernizuota veikianti socialinės globos įstaiga senyvo amžiaus asmenims, siekiant gerinti įstaigos infrastruktūrą, maksimaliai pritaikant ją šių asmenų poreikiams. Socialinės globos namų senyvo amžiaus asmenims plėtra numatoma nuo 20 vietų iki 22 vietų (20 vietų ilgalaikei socialinei globai ir 2 vietos trumpalaikei socialinei globai).</t>
  </si>
  <si>
    <t>Pagrindinė problema, su kuria susiduriama Panevėžio miesto savivaldybėje – nepakankamai išplėtota socialinių paslaugų infrastruktūra senyvo amžiaus asmenims ir asmenims su negalia, nepakankamai užtikrintas socialinių paslaugų prieinamumas.
Šią problemą planuojama spręsti sutvarkant du viešosios įstaigos Šv. Juozapo globos namų pastatus – numatoma vykdyti pastato (Katedros a. 3, Panevėžys) dalies patalpų paprastojo remonto darbus ir pritaikyti jį globos namų gyventojams, turintiems judėjimo negalią; taip pat numatoma rekonstruoti pastatą (Katedros a. 4, Panevėžys) ir jame įkurti naują padalinį - 6 vietų savarankiško gyvenimo namus senyvo amžiaus asmenims ir suaugusiems asmenims su negalia. Taip pat numatoma įsigyti transporto priemonę, reikiamus baldus ir įrangą.
Įgyvendinus projektą tikslinės grupės asmenims - senyvo amžiaus asmenims ir suaugusiems neįgaliems asmenims (išskyrus turinčius proto ir (ar) psichikos negalią), bus pagerintas socialinių paslaugų prieinamumas Panevėžio mieste, sudarytos sąlygos gauti kokybiškas socialinės globos ir socialinės priežiūros paslaugas.</t>
  </si>
  <si>
    <t>Projektu siekiama prisidėti prie Kupiškio rajono savivaldybės socialinio būsto plėtros. Projekto įgyvendinimo metu bus pastatytas vienas apie 245 kv. m. daugiabutis pastatas, adresu Šimtmečio g. 10, Kupiškyje, įrengiant 5 vnt. vieno kambario bei 1 vnt. dviejų kambarių socialinius būstus (iš jų 3 būstai bus pritaikyti asmenims su negalia), bei pirkimo būdu Kupiškio mieste bus įsigyti 5 vnt. socialiniai būstai (4 vnt. vieno kambario ir 1 vnt. dviejų kambarių).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</si>
  <si>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Biržų rajono savivaldybės socialinio būsto fondo plėtros. Projekto įgyvendinimo metu pirkimo būdu bus įsigyti 25 socialiniai būstai. Dalis socialinių būstų bus aprūpinti naujomis elektrinėmis viryklėmis. Įgyvendinus projektą padidės galimybės apsirūpinti būstu šeimoms ir asmenims, turintiems teisę į socialinį būstą, pagerės minėtų asmenų gyvenimo kokybė.</t>
  </si>
  <si>
    <t>Projektu siekiama prisidėti prie Rokiškio rajono savivaldybės socialinio būsto fondo plėtros. Projekto metu numatoma pirkimo būdu įsigyti 20 vnt. socialinių būstų ir juos aprūpinti viryklėmis su orkaitėmis. Socialinius būstus numatoma įsigyti Rokiškio mieste, Juodupės miestelyje ir Obelių mieste.</t>
  </si>
  <si>
    <t>Projektu siekiama prisidėti prie Pasvalio rajono savivaldybės socialinio būsto fondo plėtros. Projekto įgyvendinimo metu  bus nupirkta 15 vnt. socialinių būstų. Visi būstai bus aprūpinti viryklėmis (su orkaitėmis). Tikimasi, kad įgyvendinus projektą padidės galimybės aprūpinti būstu šeimas ir asmenis, turinčius teisę į socialinį būstą, pagerės minėtų šeimų ir asmenų gyvenimo kokybė, integracija į darbo rinką.</t>
  </si>
  <si>
    <t>Projektu siekiama prisidėti prie Panevėžio rajono savivaldybės socialinio būsto fondo plėtros. Projekto įgyvendinimo metu bus atlikti pastato kapitalinio remonto darbai ir jame įrengti 8 socialiniai būstai (iš jų 2 būstai bus pritaikyti neįgaliesiems) ir nupirkta 16 butų Panevėžio rajono savivaldybėje. Visi būstai bus aprūpinti viryklėmis (su orkaitėmis). Įgyvendinus projektą padidės galimybės apsirūpinti būstu šeimoms ir asmenims, turintiems teisę į socialinį būstą, pagerės minėtų asmenų gyvenimo kokybė, integracija į darbo rinką.</t>
  </si>
  <si>
    <t>Projektu siekiama prisidėti prie Panevėžio miesto savivaldybės socialinio būsto fondo plėtros. Projekto įgyvendinimo metu bus kapitališkai suremontuotas nebenaudojamas  pastatas – bendrabutis, esantis Aldonos g. 12, Panevėžyje, kuriame bus įrengtas  71 socialinis būstas.  Įrengti socialiniai būstai bus aprūpinti viryklėmis (su orkaitėmis).  Įgyvendinus projektą, Panevėžio miesto savivaldybėje 18,78 proc. bus padidintas socialinių būstų fondas. Kapitališkai suremontuotame pastate socialiniai būstai bus išnuomoti ilgiausiai socialinio būsto nuomos laukiančiai 71 šeimai.
Tikimasi, kad įgyvendinus projektą padidės galimybės aprūpinti būstu šeimas ir asmenis, turinčius teisę į socialinį būstą, pagerės šių asmenų gyvenimo kokybė, integracija į darbo rinką, galimai bus taupomos Lietuvos Respublikos biudžeto lėšos kompensacijoms už šildymą, taip pat galimai sumažės jaunų ir aktyvių žmonių emigracija.</t>
  </si>
  <si>
    <t>Nudėvėta pirminės asmens sveikatos priežiūros paslaugas teikiančių specialistų naudojama įranga, baldai, kompiuterinė technika, nepritaikyta fizinė asmens sveikatos priežiūros įstaigos infrastruktūra neįgaliesiems (reikalavimų neatitinkantis pandusas, nepritaikyti sanitariniai mazgai), kai kurios šiuolaikinės įrangos trūkumas, nudėvėtos patalpos, nesudaro galimybių efektyviam sveikatos priežiūros paslaugų teikimui viešojoje įstaigoje Panevėžio miesto poliklinikoje, ypač pažeidžiamiausioms gyventojų grupėms (vaikams, neįgaliesiems, vyresnio amžiaus asmenims). Projekto tikslas - pagerinti viešosios įstaigos Panevėžio miesto poliklinikos teikiamų pirminės asmens sveikatos priežiūros paslaugų kokybę ir prieinamumą. Įgyvendinant projektą numatoma suremontuoti poliklinikos patalpas, pandusą, taip pat įsigyti reikalingą įrangą, skirtą pirminės asmens sveikatos priežiūros paslaugų teikimui. 
Įsigyta medicinos ir kita įranga bei suremontuotos patalpos sudarys sąlygas sveikatos priežiūros specialistams efektyviau vykdyti įvairių ligų rizikos veiksnių nustatymą, padės užtikrinti savalaikį ligų diagnozavimą, taip pat tikimasi, jog pritaikyta poliklinikos infrastruktūra neįgaliesiems padidins fizinį paslaugų prieinamumą. Planuojama, jog projekto naudą pajus apie 19 tūkst. prie poliklinikos prisirašiusių tikslinės grupės pacientų.</t>
  </si>
  <si>
    <t>Panevėžio rajono savivaldybėje, siekiant laiku ir tinkamai užtikrinti pirminės asmens sveikatos priežiūros paslaugų prieinamumą ir jų kokybę, įgyvendinamas projektas „Pirminės asmens sveikatos priežiūros veiklos efektyvumo didinimas VšĮ Krekenavos pirminės sveikatos priežiūros centre“, kurio pareiškėjas – viešoji įstaiga Krekenavos pirminės sveikatos priežiūros centras. Projektu siekiama spręsti problemas susijusias su vaikų ligų profilaktikos, diagnostikos, sveiko senėjimo bei tinkamų slaugos priežiūros paslaugų prieinamumo ir kokybės užtikrinimu Panevėžio rajone. Projekto įgyvendinimo metu numatoma pagerinti viešosios įstaigos Krekenavos pirminės sveikatos priežiūros centro ir jo padalinio Palaikomojo gydymo ir slaugos ligoninės infrastruktūrą: bus įsigyta medicininė įranga ir priemonės, kompiuterinė įranga, tikslinė transporto priemonė ir baldai. Išvardinta infrastruktūra skirta kokybiškesnių sveikatos priežiūros paslaugų teikimui bei sveikatos priežiūros paslaugų prieinamumo užtikrinimui rajone. Tikimasi, kad projekto naudą pajus ne mažiau kaip 1 486 Panevėžio rajono gyventojai.</t>
  </si>
  <si>
    <t>Siekiant pagerinti pirminės asmens sveikatos priežiūros paslaugų prieinamumą ir kokybę Rokiškio rajone, įgyvendinamas projektas, kurio metu bus įrengtas priklausomybės nuo opioidų pakaitinio gydymo kabinetas viešosios įstaigos Rokiškio psichikos sveikatos centro patalpose Juodupės g. 1 A, Rokiškyje. Projekto metu bus suremontuotos patalpos ir įsigyta reikiama įranga bei baldai kabineto funkcionavimui ir paslaugų teikimui. 
Organizuojant ir teikiant pakaitinio gydymo opioidiniais vaistais paslaugas, bus siekiama sudaryti galimybę  nuo opioidų priklausomiems asmenims sumažinti ir (ar) nutraukti švirkščiamųjų ir gydytojo neskirtų psichoaktyviųjų medžiagų vartojimą, sumažinti ligos atkryčio riziką, skatinti rūpintis ir gerinti fizinę sveikatą ir psichikos būklę, socialinę adaptaciją ir integraciją.</t>
  </si>
  <si>
    <t>Pasvalio rajono savivaldybėje, siekiant užtikrinti pirminės asmens sveikatos priežiūros paslaugų prieinamumą ir kokybę, viešosios įstaigos Pasvalio pirminės asmens sveikatos centro įgyvendinamas projektas, kurio tikslas - pagerinti pirminės asmens sveikatos priežiūros paslaugų kokybę ir padidinti šių paslaugų prieinamumą. Projekto įgyvendinimo metu bus atnaujinta įstaigos įnfrastruktūra: įsigyta medicininė, kompiuterinė, odontologinė įranga, tikslinių transporto priemonių, skirtų pacientų lankymui namuose, įrengtas DOTS kabinetas, priklausomybės nuo opioidų pakaitinio gydymo kabinetas, atlikti patalpų remonto darbai, reikalingi pirminės asmens sveikatos priežiūros paslaugų teikimui ir pritaikyti projekto vykdytojo patalpas asmenims su negalia. Tikimasi, kad projekto naudą pajus apie 22 000 rajono gyventojų.</t>
  </si>
  <si>
    <t>Projekto įgyvendinimu siekiama pagerinti viešojoje įstaigoje Biržų rajono savivaldybės poliklinikoje teikiamų paslaugų kokybę ir prieinamumą Biržų rajono gyventojams. Šiuo metu poliklinikos naudojamas pastatas nusidėvėjęs, nepakankamai pritaikytas judėjimo negalią turintiems žmonėms,  dalis įrangos pasenusi arba jos trūksta. 
Projekto metu bus vykdomos šios veiklos: 1. Įrangos, reikalingos vaikų ligų, galvos smegenų kraujotakos ligų ir onkologinių ligų  profilaktikai, prevencijai, ankstyvajai diagnostikai ir sveikam senėjimui užtikrinti įsigijimas, bei  patalpų remontas ir jų pritaikymas  specialiesiems neįgaliųjų poreikiams;   2. Priklausomybės nuo opioidų pakaitinio gydymo kabineto remontas ir įrengimas; 3. Tiesiogiai stebimo gydymo kurso kabineto remontas ir įrengimas.
Prie pagrindinio įėjimo įrengus automatines duris, pandusą neįgaliesiems ir naują keltuvo kabiną   judėjimo negalią turintiems žmonėms taps lengviau ir patogiau patekti pas gydytojus. Nupirkus naują medicininę įrangą ligų profilaktika ir prevencija taps veiksmingesnė, ligų diagnostika – tikslesnė, visa tai sąlygos greitesnį išgydymą. Šiuolaikiška kompiuterinė technika pagreitins darbą su medicininiais dokumentais. Atlikus projekte numatytus remonto darbus, atnaujinus kabinetų ir laukiamųjų baldus personalo darbo sąlygos taps ergonomiškos, pacientams apsilankymų metu taps jaukiau ir patogiau. Nupirkus automobilį pacientai (ypač atokiose vietovėse) taps pasiekiami, o atnaujinus mobilų elektrokardiografą ir gydytojų krepšių įrangą pacientų apžiūra ir ligų diagnostika  jų namuose taps išsamesnė ir tikslesnė. 
Įrengus kabinetą priklausomybę nuo opioidų turinčių pacientų pakaitiniam gydymui, šie  pacientai turės galimybę gauti gydymą Biržuose, padaugės priklausomybes besigydančiųjų skaičius. Projekto lėšomis įrengtame tiesiogiai stebimo gydymo kurso kabinete organizuojamas ir vykdomas Biržų rajono gyventojų visiškas išgydymas nuo tuberkuliozės ir tokiu būdu mažinamas tuberkuliozės plitimas rajone.</t>
  </si>
  <si>
    <t>Kupiškio rajono savivaldybėje, siekiant laiku ir tinkamai užtikrinti pirminės asmens sveikatos priežiūros paslaugų prieinamumą ir jų kokybę, įgyvendinamas projektas "Pirminės asmens sveikatos priežiūros veiklos efektyvumo didinimas Kupiškio rajono savivaldybėje". Projektas skirtas pagerinti pirminės sveikatos priežiūros paslaugų kokybę ir padidinti šių paslaugų prieinamumą tikslinėse teritorijose (Kupiškio rajono savivaldybėje). Projekto įgyvendinimo metu bus atnaujinta įstaigos infrastruktūra: įsigyjama medicinos ir kompiuterinė įranga, įrengiamas pritaikymas neįgaliesiems, įsigyti baldai, tikslinės transporto priemonės, reikalingos pirminės asmens sveikatos priežiūros paslaugų teikimui pacientų namuose, įrengtas bendras priklausomybės nuo opioidų pakaitinio gydymo ir tiesiogiai stebimo gydymo kurso (DOTS) kabinetas. Numatoma, jog įgyvendinus projektą bus pagerinta pirminės asmens sveikatos priežiūros paslaugų kokybė ir teikiamų paslaugų efektyvumas.</t>
  </si>
  <si>
    <t>Rokiškio rajono savivaldybė patenka į tikslinę teritoriją, pasižyminčią aukštais sergamumo ir mirtingumo dėl kraujotakos sistemos ir onkologinių ligų rodikliais. Sprendžiant šią problemą, įgyvendinamas projektas „VšĮ Rokiškio pirminės asmens sveikatos priežiūros centro veiklos efektyvumo didinimas, gerinant teikiamų paslaugų kokybę ir prieinamumą“, kuriuo siekiama pagerinti projekto vykdytojo įstaigos teikiamų pirminės asmens sveikatos priežiūros paslaugų prieinamumą ir kokybę. Planuojama, kad įgyvendinus projektą bus suremontuotos įstaigos patalpos, pritaikant jas žmonėms su negalia, bus įsigyta kokybiška medicininė ir kompiuterinė įranga, įrengtas DOTS kabinetas, įsigytos tikslinės transporto priemonės. Tikimasi, kad pagerėjus sveikatos priežiūros paslaugų prieinamumui, bus sumažintas mirtingumas nuo kraujotakos sistemos ligų, anksčiau diagnozuojamos onkologinės, kraujotakos sistemos bei vaikų burnos ligos, sumažintas atsparių gydymui tuberkuliozės mikobakterijų plitimas, aktyviai stebint ambulatorinį tuberkuliozės gydymą, pagerintas paslaugų paciento namuose prieinamumas.</t>
  </si>
  <si>
    <t>Biržų rajono savivaldybėje, siekiant laiku ir tinkamai užtikrinti pirminės asmens sveikatos priežiūros paslaugų prieinamumą ir jų kokybę, įgyvendinamas UAB Biržų šeimos gydytojų centro projektas „Pirminės asmens sveikatos priežiūros veiklos efektyvumo didinimas". Projektas skirtas problemoms, susijusioms su kraujotakos ligomis, savivaldybėje spręsti, taip pat kitoms pirminėms asmens sveikatos priežiūros paslaugoms gerinti. Projekto įgyvendinimo metu bus atnaujinta įstaigos infrastruktūra: įsigyjama moderni medicininė, odontologinė, kompiuterinė ir programinė įranga, šeimos gydytojo kabinetų baldai bei tikslinė transporto priemonė. Medicininės, kompiuterinės įrangos, baldų bei tikslinės transporto priemonės įsigijimas būtinas kokybiškų ir savalaikių pirminės asmens sveikatos priežiūros paslaugų teikimui.</t>
  </si>
  <si>
    <t>Rokiškio rajono savivaldybė yra sveikatos netolygumais išsiskirianti tikslinė teritorija, pasižyminti didesniais nei šalies vidurkis pirmalaikio gyventojų mirtingumo nuo kraujotakos sistemos bei sergamumo onkologinėmis ligomis rodikliais, taip pat vaikų tarpe paplitusio dantų ėduonies, senėjant visuomenei augančio lėtinėmis ligomis sergančių asmenų bei jų apsilankymų skaičiaus.
Projektas tikslas – pagerinti UAB „MediCA klinika“ teikiamų pirminės asmens sveikatos priežiūros paslaugų prieinamumą ir kokybę Rokiškio rajono savivaldybėje.
Įgyvendinant projektą numatoma atlikti UAB „MediCA klinika“ patalpų remontą, pritaikant jas neįgaliesiems bei ir įsigyti naują įrangą. Įgyvendinus projektą bus prisidėta prie sveikatos netolygumų mažinimo regione, gerinant kraujotakos sistemos, onkologinių bei lėtinių ligų diagnostiką ir gydymą bei dantų ėduonies plitimo mažinimo vaikų tarpe.</t>
  </si>
  <si>
    <t>Siekiant pagerinti pirminės asmens sveikatos priežiūros paslaugų kokybę ir prieinamumą bei spręsti problemas, susijusias su tuberkulioze bei priklausomybe nuo opiodų sergančių asmenų gydymu, projekto vykdytojas vykdo projektą, kurio metu bus įsigyti baldai, medicininė ir kompiuterinė įranga, reikalinga kokybiškam paslaugų teikimui viešojoje įstaigoje Panevėžio rajono savivaldybės poliklinika bei jos padaliniuose, esančiuose Dariaus ir Girėno g. 28, Naujamiestyje ir Dariaus ir Girėno g. 28, Ramygaloje, o atnaujinus patalpas bei įsigijus reikalingą įrangą, bus įrengti priklausomybės nuo opioidų gydymo bei tiesiogiai stebimo gydymo kurso (DOTS) kabinetai. Taip pat bus įsigyta tikslinė transporto priemonė, skirta pacientų lankymui namuose.
Pakaitinio gydymo kabineto įrengimas padidins gydymo metadonu prieinamumą bei paskatins daugiau priklausomų asmenų pradėti gydymą, o tiesiogiai stebimo gydymo kurso (DOTS) kabineto įrengimas užtikrins, kad tuberkulioze sergantys asmenys gautų kokybiškas bei savalaikes gydymo paslaugas. 
Įsigyta nauja tikslinė transporto priemonė užtikrins efektyvų ir greitą ligonių lankymą jų namuose.</t>
  </si>
  <si>
    <t>Įgyvendinant projektą bus atnaujinama Vabalninko miesto atvirų viešųjų erdvių urbanistinė infrastruktūra  - atnaujinta Lauko gatvė, atnaujinti B. Sruogos ir Parko gatvių šaligatviai, sutvarkytas Vabalninko parkas ir jos prieigos (įrengti pėsčiųjų ir pėsčiųjų-dviračių takai su apšvietimu, įrengta estrados aikštelė su apšvietimu, įrengta automobilių stovėjimo aikštelė su apšvietimu, mažoji architektūra). Tikimasi, kad atnaujinta Vabalninko miesto atvirų viešųjų erdvių urbanistinė infrastruktūra sudarys sąlygas aktyviai ir pasyviai leisti laisvalaikį, burs bendruomenę. Projektas prisidės prie gyvenimo kokybės ir aplinkos gerinimo.</t>
  </si>
  <si>
    <t>Siekiant mažinti gyvenamosios aplinkos kokybės netolygumus Panevėžio rajone, skatinti Krekenavos miestelio socialinę plėtrą, kartu prisidedant prie gyvenimo kokybės ir aplinkos gerinimo bei miestelio patrauklumo vietos bendruomenei ir lankytojams didinimo, Panevėžio rajono savivaldybės administracija inicijuoja projektą, kurio metu planuojama atnaujinti vietos bendruomenei ir miestelio svečiams skirtas viešąsias erdves Krekenavos miestelyje: įrengti daugiafunkcinę vaikų žaidimų aikštelę, lauko treniruoklių zoną, sutvarkyti želdynus, pėsčiųjų takus, įrengti mažosios architektūros elementus, sutvarkyti universalią aikštelę tradicinio ir ekstremalaus sporto gerbėjams, įrengti  daugiafunkcinį sporto aikštyną. Tikimasi, kad nauja infrastruktūra sudarys sąlygas Krekenavos miestelio gyventojams ir svečiams naudotis modernia, daugiafunkcine ir universalia poilsio, laisvalaikio, sporto ir kita socialine infrastruktūra. Sutvarkytos viešosios erdvės leis kokybiškai ilsėtis ir leisti laisvalaikį, galės būti organizuojama daugiau įvairių sporto renginių, švenčių. Tikimasi, kad projekto įgyvendinimas leis užtikrinti visapusišką bendruomenei svarbių viešųjų erdvių panaudojimą ir tokiu būdu padidins miestelio patrauklumą gyventojams.</t>
  </si>
  <si>
    <t>Tikimasi, kad kompleksiškai sutvarkius viešąją infrastruktūrą, Ramygalos miesto viešosios erdvės bus pritaikytos socialinei, bendruomeninei veiklai ir verslumo skatinimui. Įgyvendinus projektą, bus atnaujinti Krekenavos g. šaligatviai ir rekonstruota apšvietimo sistema; atlikti buvusio morgo pastato Dariaus ir Girėno g. 28 griovimo darbai ir toje vietoje sukurta nauja rekreacinė erdvė su trinkelių danga, kultūrine veja ir mažąja architektūra; įrengti nauji turgaus paviljonai Dariaus ir Girėno g. 4 greta Laisvės a.; sutvarkytas Ramygalos miesto parkas ir pritaikytas visuomenės poreikiams. Tikimasi, kad kompleksiškai tvarkant Ramygalos miesto viešąją infrastruktūrą bus sudarytos sąlygos gyvenimo kokybės augimui ir verslo plėtrai, atitinkančios tikslinių grupių poreikius ir didinančios vietos ekonominį patrauklumą bei stiprinančios tolesnį vystymąsi, netolygumų mažinimą.</t>
  </si>
  <si>
    <t>Projekto metu numatoma atlikti Juodupės kultūros centro pastato dalies, adresu Pergalės g. 4A, funkcionalumo didinimą, pritaikant dalį patalpų bendruomenės poreikiams, įsigyjant reikiamus baldus. Taip pat numatoma kompleksiškai sutvarkyti miestelio viešąsias erdves: šaligatvių atkarpas Liepų, Pergalės , Taikos gatvėse; pėsčiųjų-dviračių takus P. Cvirkos, Tekstilininkų, Palangos gatvėse, atnaujinti apšvietimą Pergalės  aikštėje ir Tekstilininkų gatvėje, sutvarkyti autobusų stotelės viešąją zoną Tekstilininkų gatvėje, prieigas prie pastato Pergalės g.4A, sutvarkyti paplūdimių pakrantes P. Cvirkos, Paupio ir Palangos gatvėse ir pritaikyti jas rekreacijai, įveiklinti Juodupės miestelio parką įrengiant treniruoklius, vaikų žaidimų aikštelės, sūpynes.
Tikimasi, kad įgyvendinus projektą bus išplėtota viešoji infrastruktūra, padidintas nemokamų paslaugų prieinamumas. Tokiu būdu bus didinamas Juodupės miestelio bendruomenės narių,  aplinkinių kaimų ir Rokiškio rajono savivaldybės  gyventojų užimtumas, skatinamas tarpusavio bendravimas, sukurta saugi ir patraukli gyvenamoji aplinka, sudarytos sąlygos kokybiškam laisvalaikiui ir poilsiui, verslumo didinimui bei didesnių turizmo srautų ir papildomų investicijų pritraukimui. Tiesioginę naudą iš numatomo įgyvendinti investicijų projekto gaus Juodupės bendruomenės nariai, Juodupės miestelio ir Rokiškio rajono savivaldybės gyventojai.</t>
  </si>
  <si>
    <t>Projektu siekiama sumažinti geografinių sąlygų ir demografinių procesų keliamus gyvenimo kokybės netolygumus, sutvarkant ir plečiant bendruomeninę infrastruktūrą. Pagrindinė projekto veikla – Piniavos kaimo bendruomeninės infrastruktūros įrengimas / atnaujinimas, apimantis:
1) teritoriją Nr. 1: pagrindinės Piniavos aikštės įrengimas, jos pritaikymas renginiams; ženklo / akcento, reprezentuojančio Piniavą įrengimas;
2) teritorija Nr. 2: Lėvens upės pakrantės atnaujinimas: pliažo įrengimas, pėsčiųjų tilto per upę atnaujinimas, parko sutvarkymas ir jo pritaikymas fizinio aktyvumo, rekreacinėms, poilsio, laisvalaikio užimtumo veikloms;
3) teritorija Nr. 3: Piniavos kaimo pėsčiųjų bei dviračių takų atnaujinimas ir naujų įrengimas, žiedų suformavimas, apšvietimo įrengimas. 
Kompleksiškai tvarkant Piniavos kaimo bendruomeninę infrastruktūrą, siekiama sudaryti sąlygas teikti įvairesnes, aukštesnės kokybės paslaugas Panevėžio rajono savivaldybės bendruomenei bei sumažinti gyvenamosios aplinkos kokybės netolygumus Panevėžio regione, dėl kurių didelė dalis didesnių kaimo vietovių ir mažesniųjų miestelių negali pritraukti aukštesnes pajamas gaunančių gyventojų ar reikšmingesnių investicijų.</t>
  </si>
  <si>
    <t>Projektu sprendžiama problema: neužtikrinamas Velžio kaimo gyventojų užimtumas, nepatraukli gyvenamoji aplinka, nesudarytos sąlygos verslo plėtojimui, mieste trūksta laisvalaikio, poilsio erdvių, kokybiškai įrengtų sporto aikštelių, renginiams pritaikytų vietų. Siekiant atgaivinti ir sustiprinti Velžio kaimo viešąsias erdves, projekto įgyvendinimo metu bus sutvarkytos šešios Velžio kaimo teritorijoje esančios viešosios erdvės.  Sutvarkius šias viešąsias erdves, jos galėtų tapti stipriais kaimo gyventojų ir svečių traukos centrais. Viešosiose erdvėse prie Nevėžio upės bus kompleksiškai sutvarkyti paplūdimiai (mažasis ir didysis paplūdimiai), prie didžiojo paplūdimio atnaujintas privažiavimas ir įrengta automobilių stovėjimo aikštelė.  Viešojoje erdvėje prie mokyklos bus įrengta sporto zona, pritaikyta kaimo bendruomenės sporto ir fizinio aktyvumo poreikiams tenkinti. Šviesos aikštės viešoji erdvė bus pritaikoma gyventojų laisvalaikiui ir rekreacijai, fizinio aktyvumo poreikiams. Viešosiose erdvėse prie daugiabučių namų bus įrengiamos vaikų žaidimų, sporto aikštelės.  Projektu siekiama pagerinti gyvenimo ir aplinkos kokybę Velžio kaime, skatinant gyventojų užimtumą, siekiama sukurti palankesnę investicinę aplinką.</t>
  </si>
  <si>
    <t>Pagrindinė problema - viešosios Joniškėlio miesto laisvalaikio ir poilsio zonos, atitinkančios įvairius miesto bendruomenės poreikius, trūkumas. Esama miesto viešoji infrastruktūra nesudaro prielaidų skatinti miesto bendruomenės užimtumo, socialinės ir ekonominės plėtros didinimo.
Siekiant spręsti problemą bei gerinti Joniškėlio miesto gyvenimo kokybę ir aplinką, numatoma sutvarkyti dvi viešąsias erdves – Joniškėlio miesto parką ir G. Petkevičaitės – Bitės gimnazijos teritorijoje esantį stadioną. Joniškėlio miesto sodo teritorijoje numatoma įrengti estradą, vaikų žaidimų aikštelę, krepšinio bei paplūdimio tinklinio aikšteles, lauko treniruoklius, tiltelį į tvenkinio salą, pėsčiųjų takus, apšvietimą, mažosios architektūros elementus bei sutvarkyti žaliuosius plotus. G. Petkevičaitės – Bitės gimnazijos teritorijoje numatoma atnaujinti stadioną: įrengti bėgimo takelius, šuoliaduobę, daugiafunkcinę aikštelę (tinklinio, rankinio, mažojo futbolo), įrengti stadiono aptvėrimą, apšvietimą bei mažosios architektūros elementus.  Tikimasi, kad įgyvendinus projektą bus sukurtos naujos, kokybiškos visam miestui svarbios erdvės, skirtos įvairioms gyventojų grupėms ir tarnaujančios tiek gyventojų, tiek verslo poreikiams. Tokiu būdu bus kuriama palanki aplinka investicijoms, prisidedama prie gyvenimo kokybės ir aplinkos gerinimo.</t>
  </si>
  <si>
    <t>Obelių mieste nėra bendruomeninio centro, kuriame žmonės galėtų ne tik organizuoti įvairius renginius, tačiau ir turiningai praleisti laisvą laiką. Projektu įgyvendinimo metu numatoma atlikti pastato Obelių mieste, adresu J. Jablonskio g. 4, konversiją ir jį pritaikyti Obelių miesto bei aplinkinių gyvenviečių bendruomenių poreikiams. Rekonstruotame pastate bus įrengtos erdvės bendruomenės renginiams, amatų dirbtuvėlė, sporto ir sveikatinimo erdvė, jaunimo, moterų klubo, senolių klubo užsiėmimo kambariai, bus organizuojami mokymai, vyks renginiai, nevyriausybinių organizacijų ir neformalių grupių atstovų veikla. Sutvarkytame pastate bus įrengti nauji, bendruomenės poreikius atitinkantys baldai, bus sutvarkyta teritorija aplink pastatą: įrengtas pėsčiųjų takas, apšvietimas, pavėsinė su lauko baldais bei automobilių stovėjimo aikštelė. 
Tiesioginę naudą iš numatomo įgyvendinti investicijų projekto gaus Obelių miesto ir Rokiškio rajono savivaldybės gyventojai, taip pat Obelių mieste ir Rokiškio rajono savivaldybėje veikiantys verslo subjektai.</t>
  </si>
  <si>
    <t>Projekto metu bus tvarkomos Biržų kaimo viešosios erdvės – Širvėnos ežero pakrantė, įrengiamas P. Kalpoko g. pėsčiųjų ir dviračių takas, Alyvų g. –  šaligatvis ir apšvietimas,  Liepų gatvėje įrengiami pėsčiųjų takai, siekiant gerinti Biržų kaimo gyvenimo kokybę ir aplinką,  atnaujinant  suformuotas viešąsias poilsio ir laisvalaikio erdves bei atnaujinant ir įrengiant susisiekimo infrastruktūrą. Taip būtų kuriamos naujos kokybiškos visam kaimui svarbios erdvės, skirtos įvairioms gyventojų grupėms ir tarnaujančios tiek gyventojų, tiek verslo poreikiams. Tokiu būdu bus kuriama palanki aplinka investicijoms, prisidedama prie gyvenimo kokybės ir aplinkos gerinimo.</t>
  </si>
  <si>
    <t>Pasvalio r. patenka tarp tų savivaldybių, kurių nemaža dalis sveikatos rodiklių, atspindinčių visuomenės sveikatos būklę, yra prasčiausi lyginant su kitomis Lietuvos savivaldybėmis. Aktualiausios sveikatos problemos: gyventojų mirtingumas dėl galvos smegenų kraujotakos ligų, standartizuotas mirtingumas dėl kraujotakos sistemos ligų ir kt. Taip pat labai didelė problema yra žemas gyventojų aktyvumas dalyvaujant prevencinėse programose: patikrose dėl krūties vėžio, gimdos kaklelio piktybinių navikų, storosios žarnos vėžio, širdies ir kraujagyslių ligų. Šių sveikatos rodiklių reikšmės atspindi žemą gyventojų sveikatos raštingumo lygį–žemą motyvaciją ir kompetenciją gauti, suprasti informaciją ir ja visais būdais naudotis, siekiant stiprinti ir palaikyti gerą sveikatą. Projekto tikslas - padidinti Pasvalio r. savivaldybės gyventojų sveikatos raštingumo lygį bei suformuoti pozityvius jų sveikatos elgsenos pokyčius. Projekto veiklos: kompleksinis sveikatos ugdymas ir sveikos gyvensenos skatinimas (renginiai, seminarai, mokymai, stovyklos), mobilūs renginiai kuo arčiau tikslinės grupės, tikslinės grupės asmenų švietimas ir informavimas jiems prieinamomis priemonėmis naudojant šiuolaikines informacines technologijas. Projekte prioritetas teikiamas priemonėms, kurios užtikrina didesnį tikslinių grupių asmenų pasiekiamumą, įtraukimą ir grįžtamąjį ryšį – mobilūs mokomieji renginiai, nuotolinio mokymo sprendimamai ir pan. Tikimasi, jog šių veiklų įgyvendinimo metu Pasvalio  r. savivaldybės gyventojai daugiau sužinos apie sveiką gyvenseną, padidins savo sveikatos raštingumą ir daugiau dėmesio skirs savo sveikatai bei ligų prevencijai.Projekto rezultatas - nemažiau kaip 1050 Pasvalio r. savivaldybės gyventojų, sudalyvusių informavimo, švietimo ir mokymo renginiuose bei sveikatos raštingumą didinančiose projekto veiklose, ir taip padidinusių savo motyvaciją ir kompetenciją gauti, suprasti ir naudotis su sveika gyvensena susijusia informacija.</t>
  </si>
  <si>
    <t>Kupiškio rajono savivaldybės administracija planuoja įgyvendinti projektą ,,Sveikos gyvensenos skatinimas Kupiškio rajono savivaldybėje” pagal 2014–2020 metų Europos Sąjungos fondų investicijų veiksmų programos 8 prioriteto „Socialinės įtraukties didinimas ir kova su skurdu“ įgyvendinimo priemonę Nr. 08.4.2-ESFA-R-630 „Sveikos gyvensenos skatinimas regioniniu lygiu“. Įgyvendinant projektą, planuojama vykdyti šias veiklas: sveikatos ugdymo priemonių įgyvendinimas (bus organizuojami informaciniai ir šviečiamieji renginiai, mokymai, seminarai). Projekto metu bus siekiama vykdyti veiklas susijusias su sveikatos išsaugojimo ir stiprinimo, ligų prevencijos bei kontrolės temomis, formuojant jų sveikos gyvensenos vertybines nuostatas, sveikatos raštingumo įgūdžius. Kurio metu bus pagerintas ir padidintas tikslinių grupių asmenų sveikatos raštingumo lygis bei suformuotas pozityvūs jų sveikatos elgsenos pokyčiai. Tiesioginę naudą gaus tikslinės asmenų grupės, t. y. asmenų grupės, į kurias yra orientuojamasi – projekto metu įgys daugiau žinių ir turės didesnę ir efektyvesnę galimybę dalyvauti informaciniuose ir (ar) šviečiamuosiuose renginiuose, mokymuose, seminaruose ir pan. veiksmai, didinant savo sveikatos raštingumą, daugiau dėmesio smirs savo sveikatai bei ligų prevencijai. Projekto naudą ir jo metu bus apmokyti vaikai (iki 18 m.), asmenys sergantys onkologinėmis ligomis, vyresnio amžiaus žmonės bei savivaldybės teritorijoje gyvenantys asmenys (kaip apibrėžta Aprašo 26 p.).</t>
  </si>
  <si>
    <t>2015 metų duomenimis Panevėžio mieste mažiausiais sergančiųjų skaičius buvo tarp 18-44 metų žmonių, tuo tarpu didžiausias – tarp vyresnio amžiaus (nuo 65 metų) žmonių. Didžiausios vaikų sveikatos problemos yra – regos sutrikimai, širdies ir kraujagyslių sistemos sutrikimai, kvėpavimo sistemos sutrikimai ir skeleto - raumenų sistemos sutrikimai.
Įgyvendinamo projekto metu siekiama skleisti informaciją apie sveiką gyvenseną, sveikos gyvensenos įgūdžių formavimą, vykdyti veiklas, susijusias su sveikatos raštingumo didinimu, apšviesti tiek vaikus, tiek senjorus apie rūkymo bei alkoholio vartojimo žalą ir fizinio aktyvumo, sveikos mitybos bei sveikos gyvensenos naudą. Projekto metu bus organizuojami fizinio aktyvumoo įgūdžių lavinimo seminarai, sveikatinimo stovyklos, pirmosios pagalbos teikimo seminarai, filmų apie sveiką gyvenseną peržiūros, organizuojami protmūšiai, internetiniai sveikatinimo seminarai. 
Projekto įgyvendinimo metu bus padidintas gyventojų sveikatos raštingumas, įdiegti pozityvūs sveikos gyvensenos įgūdžiai.</t>
  </si>
  <si>
    <t>Projektas "Sveikos gyvensenos skatinimas Rokiškio rajono savivaldybėje" yra skirtas Rokiškio rajono savivaldybės gyventojų sveikos gyvensenos, sveikos mitybos, fizinio aktyvumo skatinimui. Projektu siekiama sumažinti Rokiškio rajono savivaldybės gyventojų susirgimus ir mirtingumą sveikatos probleminėse srityse. Projekto tikslas - padidinti Rokiškio rajono savivaldybės gyventojų sveikatos raštingumo lygį ir suformuoti pozityvius jų sveikatos elgsenos pokyčius. Projekto veiklomis siekiama sudominti gyventojus ir skatinti juos laikytis sveikos gyvensenos principų, domėtis sveika mityba, užsiimti fizine veikla. Projektas suteiks galimybę Rokiškio rajono savivaldybės gyventojams išmokti rūpintis savo bei aplinkinių sveikata, suprasti, kokią didelę įtaką mityba ir fizinis aktyvumas daro mūsų kasdieniam gyvenimui, gyvenimo kokybei. Projekto metu bus organizuojami sveikatinimo įgūdžių formavimo, pirmosios pagalbos teikimo seminarai, švietėjiški renginiai Rokiškio rajono įstaigose, rengiamos mokomosios sveikatinimo stovyklos, mokomieji seminarai. Tikimasi, kad projekto įgyvendinimo metu bus padidintas Rokiškio rajono gyventojų sveikatos raštingumas bei įdiegti pozityvūs sveikos gyvensenos įgūdžiai.</t>
  </si>
  <si>
    <t>Projekto tikslas - didinti Biržų rajono savivaldybės gyventojų sveikatos raštingumo lygį ir suformuoti sveikos gyvensenos įpročius,  skatinti fizinį aktyvumą ir išlikti sveikiems, savarankiškiems ir darbingiems, tokiu būdu prisidedant prie gyventojų socialinės atskirties bei jos rizikos dėl blogos sveikatos mažinimo. 
Projekto uždavinys – mažinti sveikatos netolygumus, bei vykdyti veiklas didinančias sveikatos raštingumo lygį Biržų rajone. Projektas pridės prie Biržų rajono savivaldybės  gyventojų sveikatos  raštingumo lygio kėlimo, sveikos gyvensenos skatinimo, projektas svarbus Biržų rajonui, kadangi regionuose pastebimas didesnis sergamumas, susiduriama su sveikatos problemomis dėl informacijos trūkumo ir žemo fizinio aktyvumo.
Pagrindinės projekto veiklos - informacinių priemonių skirtų sveikatos raštingumui stiprinti įsigijimas ( išmaniosios programėlės sukūrimas, informacinių ekranų sistemos išplėtimas, kūno sudėties analizatorius), šviečiamųjų ir informacinių sveikatinimo renginių organizavimas (fizinio aktyvumo skatinimo renginiai, pirmosios pagalbos teikimo renginiai, sveikesnio gyvenimo būdo renginių  organizavimas, sveikos gyvensenos skatinimo stovykla  vaikams, sveikos gyvensenos skatinimo stovykla suaugusiems, informacinių švietėjiškų  renginių organizavimas, mobilūs sveikatingumo renginiai, savarankiškas mokymasis mobiliomis priemonėmis).
Tikslinė projekto grupė - Biržų rajono  savivaldybės gyventojai.</t>
  </si>
  <si>
    <t>Nors savivaldybės gyventojų sergamumas atitinka Lietuvos vidurkius, tačiau tolygiai didėja. Norint sumažinti sergamumą Panevėžio rajono savivaldybėje, būtina užtikrinti informacijos sklaidą sveikatos raštingumo, jos išsaugojimo ir stiprinimo bei ligų prevencijos ir kontrolės klausimais. Svarbu sudaryti sąlygas formuoti savivaldybės gyventojų sveikos gyvensenos vertybines nuostatas.
Pagrindinė problema – savivaldybės gyventojų teorinių žinių ir praktinių įgūdžių trūkumas sveikos gyvensenos, sveikatos stiprinimo ir išsaugojimo bei ligų prevencijos ir kontrolės klausimais. Ypač pažeidžiamos yra tikslinės grupės, kurios nepakankamai supažindintos su sveika gyvensena, su sveikatos stiprinimu ir jos išsaugojimo priemonėmis. Nepakankamos žinios ir įgūdžių trūkumas sudaro sąlygas bendram gyventojų sergamumo didėjimui.    
Projektu „Sveikos gyvensenos skatinimas Panevėžio rajone“ siekiama tikslinių grupių asmenims (neįgaliesiems, vyresnio amžiaus asmenims ir vaikams) organizuoti informacinius šviečiamuosius renginius, mokymus, seminarus, konkursus ir kitas veiklas, skirtas tiesiogiai informuoti, šviesti, mokyti ir supažindinti tikslinių grupių asmenis su sveikatos išsaugojimo ir stiprinimo, ligų prevencijos bei kontrolės temomis. Projekto veiklos padės formuoti savivaldybės gyventojų sveikos gyvensenos įgūdžius. 
Įgyvendinus projekto veiklas savivaldybės gyventojai (tikslinių grupių asmenys) įgis ne tik teorinių žinių, bet ir praktinių įgūdžių, kurie leis jiems suformuoti pozityvius jų elgsenos pokyčius, padėsiančius užkirsti kelią įvairioms ligoms, stiprins jų sveikatą, o tai leis  sumažinti savivaldybės gyventojų sergamumą ir mirtingumą.</t>
  </si>
  <si>
    <t>Lietuvoje beveik visose savivaldybėse, tame skaičiuje ir Kupiškio rajono savivaldybėje, kasmet registruojami nauji tuberkuliozės atvejai. 2012 m. Kupiškio rajone buvo užregistruota tuberkuliozės atvejų 12, 2013 m. – 6, 2014 m. – 12, 2015  m. – 6, 2016 m. – 8. Naujų susirgimų Kupiškio rajone registruota 2012 m. – 11, 2013 m. – 6 , 2014 m. – 10, 2015  m. – 5, 2016 m. – 5. Kadangi dažnai pacientai sergantys tuberkulioze neturi lėšų kelionei arba nėra pakankamai motyvuoti gydytis, todėl sunku  pritraukti sergančiuosius į gydymo įstaigas išgerti vaistus. Spendimas – priemonių, gerinančių ambulatorinių asmens sveikatos priežiūros paslaugų teikimo prieinamumą tuberkulioze sergantiems pacientams, skyrimas. gyvendinus projektą sumažės Kupiškio rajono gyventojų sergamumas ir mirtingumas nuo tuberkuliozės, bus išvengta atsparių vaistams tuberkuliozės mikobakterijų atsiradimo ir plitimo. Planuojama, kad ne mažiau nei 14 tuberkulioze sergantiems pacientams bus suteiktos socialinės paramos priemonės tuberkuliozės ambulatorinio gydymo metu.</t>
  </si>
  <si>
    <t>Pagrindinė problema, kad tuberkuliozės (toliau – TB) plitimą sąlygoja medicininiai, socialiniai ir ekonominiai faktoriai. Dauguma sergančiųjų TB yra bedarbiai, neturintys nuolatinio darbo, piktnaudžiaujantys alkoholiu, turintys blogas gyvenimo ir sanitarines higienines sąlygas, nuolat gydymo režimą pažeidžiantys asmenys, todėl atsiranda atsparios TB mikobakterijų padermės.
Projekto tikslas – mažinti Biržų rajono savivaldybės gyventojų sergamumą ir mirtingumą nuo tuberkuliozės, išvengti atsparių vaistams tuberkuliozės mikobakterijų atsiradimo ir plitimo.
Projekto tikslinės grupės – asmenys, Biržų rajono savivaldybės gyventojai, sergantys tuberkulioze, kuriems LR sveikatos apsaugos ministro 2016 m. vasario 12 d. įsakymo Nr. V-237 „Dėl Tiesiogiai stebimo trumpo gydymo kurso paslaugų teikimo tvarkos aprašo patvirtinimo“ nustatyta tvarka gydytojas pulmonologas paskyrė ambulatorinį tiesiogiai stebimą trumpo gydymo kursą.
Įgyvendinus projektą bus mažinamas Biržų rajono savivaldybės gyventojų sergamumas ir mirtingumas nuo tuberkuliozės, bus išvengta atsparių vaistams tuberkuliozės mikobakterijų atsiradimo ir plitimo, gerinama tuberkuliozės kontrolės priežiūrą – DOTS strategiją visose sveikatos priežiūros grandyse ir kartu sprendžiamos socialinės problemos. Socialinė parama – tai tuberkulioze sergantiems maisto talonai produktams, tarpmiestinių ir vietinių (priemiestinių) kelionių kompensavimas. Tokia parama skatina asmenis, sergančius TB, nenutraukti gydymo.</t>
  </si>
  <si>
    <t>Projektas,,Priemonių,gerinančių ambulatorinių sveikatos priežiūros paslaugų prieinamumą tuberkulioze sergantiems asmenims,įgyvendinimas Rokiškio rajone" skirtas siekiant paskatinti ambulatoriškai gydomus TB sergančius pacientus tęsti ir užbaigti gydymo kursą bei sumažinti kitų veiksnių-psichologinių, organizacinių-įtaką, siekiant išvengti atsparių vaistams TB bakterijų atsiradimo ir plitimo. Projekto metu bus vykdoma TB sergančiųjų ambulatorinio gydymo stebėsena,pacientų ir jų šeimos narių informavimas apie grėsmes sveikatai,nutraukus gydymą bei profilaktikos priemones ir vykdomas besigydančiųjų pacientų skatinimas socialinėmis priemonėmis-maisto talonais tam, kad kad pacientai tinkamai vartotų antituberkuliozinius vaistus. Planuojama, kad projekto metu talonus maisto produktams gaus 16 TB sergančiųjų  ir ambulatoriškai besigydančiųjų pacientų. Projekto naudą gaus TB sergantys pacientai bei jų šeimos nariai,ir 29488 Rokiškio rajono savivaldybės gyventojai. Tikimasi, kad projekto įgyvendinimas leis sumažinti Rokiškio rajono gyventojų sergamumą ir mirtingumą nuo tuberkuliozės bei išvengti atsparių vaistams TB mikobakterijų atsiradimo ir plitimo.</t>
  </si>
  <si>
    <t>Nagrinėjant 2012 - 2016 metų duomenis, Pasvalio rajono savivaldybėje vidutiniškai tuberkulioze sergamumo rodiklis siekė 96,12/100 000 gyventojų, kai tuo tarpu Lietuvoje – šis rodiklis yra apie 44,29/100 000 gyventojų, Pasvalio savivaldybėje minėtas rodiklis didesnis daugiau nei 2 kartus. Siekiant užtikrinti socialinių paramos priemonių, skirtų tuberkulioze sergantiems ir ambulatoriškai besigydantiems asmenims, prieinamumą Pasvalio rajone inicijuojamas projektas „Priemonių, gerinančių ambulatorinių sveikatos priežiūros paslaugų prieinamumą tuberkulioze sergantiems asmenims, įgyvendinimas Pasvalio rajone“, kurio metu bus suteiktos socialinės paramos priemonės (maisto talonų dalijimas, kelionės išlaidų ir DOTS kabineto darbuotojo atlyginimo kompensavimas)  43 tuberkulioze sergantiems ir ambulatoriškai besigydantiems asmenims. Šiuo projektu būtų prisidėta prie tuberkuliozės sergamumo rodiklio mažinimo.</t>
  </si>
  <si>
    <t>Tuberkuliozės paplitimą Lietuvoje lemia šios pagrindinės priežastys: socialinės (nedarbas, skurdas, alkoholio ir narkotikų vartojimas), psichologinės (dalis pacientų nesuvokia susirgimo tuberkulioze sveikatos sutrikimų sunkumo, nenoras gydytis ir baigti gydymo kursą, gydymo režimo pažeidimai), organizacinės (nėra nemokamai duodamų vaistų, pacientai neturi lėšų pasiekti gydymo įstaigas). Įvertinusi situaciją, Panevėžio miesto savivaldybė 2017 metais įsteigė DOTS kabinetą VšĮ Panevėžio miesto poliklinikoje TB profilaktikos ir gydymo kontrolės priemonių įgyvendinimui. Tuberkuliozės sėkmingam išgydymui būtina ir socialinė parama: aprūpinimas talonais maisto prekėms įsigyti ir kelionės išlaidų kompensacija. Per 2016 metus DOTS kabinete gydyti 33 asmenys, 2017 metais – 35 asmenys. Projekto tikslas – mažinti Panevėžio miesto gyventojų sergamumą ir mirtingumą nuo tuberkuliozės bei išvengti atsparių vaistams tuberkuliozės sukėlėjų atsiradimo ir plitimo. Projekto uždavinys - sumažinti sveikatos netolygumus, gerinant sveikatos priežiūros kokybę ir prieinamumą tikslinėms gyventojų grupėms. Pagrindinė projekto veikla – priemonių, gerinančių ambulatorinių asmens sveikatos priežiūros paslaugų teikimo prieinamumą tuberkulioze sergantiems pacientams, įgyvendinimas. Tikslinė asmenų grupė – asmenys, sergantys tuberkulioze. Planuojama veikla: maisto talonų ir mėnesinių bilietų kelionei į ir iš ambulatorines sveikatos priežiūros paslaugas teikiančias asmens sveikatos priežiūros įstaigas dalijimas asmenims, sergantiems tuberkulioze. Šiuo projektu siekiama mažinti Panevėžio miesto gyventojų sergamumą ir mirtingumą nuo tuberkuliozės, išvengti atsparių vaistams tuberkuliozės mikrobakterijų atsiradimo ir plitimo. Siekiamas rezultatas: tuberkulioze sergantys pacientai, kuriems buvo suteiktos socialinės paramos priemonės (maisto talonai) tuberkuliozės ambulatorinio gydymo metu – 56 asmenys.</t>
  </si>
  <si>
    <t>VšĮ Respublikinės Panevėžio ligoninės duomenimis, pastaruosius dvejus metus sergamumas tuberkulioze Panevėžio rajone išlieka stabilus. 2017 m. Panevėžio rajone potencialių projekto dalyvių buvo – 23 asmenys. Panevėžio rajono poliklinikos duomenimis, daugiausia tuberkuliozės ligonių nustatyta Ramygalos seniūnijoje, keletas gyvena Naujamiesčio ir kitose rajono seniūnijose. Pagrindinė problema sprendžiama šiuo projektu yra gyventojų sergamumo ir mirtingumo nuo tuberkuliozės atsiradimas ir plitimas. Šiuo projektu siekiama mažinti Panevėžio rajono gyventojų sergamumą ir mirtingumą nuo tuberkuliozės, išvengti atsparių vaistams tuberkuliozės mikobakterijų atsiradimo ir plitimo. Tikimasi, kad įgyvendinus projektą, mažės tuberkuliozės sergamumo rodikliai, atsiras galimybės plėsti pigesnį ambulatorinį gydymą ir mažinti brangiai kainuojantį stacionarinį gydymą. Projekte planuojama, kad dalyvaus 43 asmenys sergantys tuberkulioze.</t>
  </si>
  <si>
    <t>Projekto problema – ugdymo vietų trūkumas Panevėžio lopšeliuose-darželiuose. 
Dėl vietos (patalpų) stygiaus nėra galimybių didinti grupių skaičiaus kituose miesto darželiuose. Ši problema sprendžiama pritaikant veikiančiame lopšelyje-darželyje „Rugelis“ esančias nenaudojamas ir neracionaliai naudojamas patalpas naujoms grupėms atidaryti, aprūpinant jas modernia, vaikų kūrybiškumą ugdančia įranga ir baldais. 
Projekto veiklos: vidaus patalpų modernizavimas, baldų bei ugdymo proceso tobulinimui tenkinti reikalingų priemonių ir įrangos įsigijimas.
Projekto tikslinė grupė – įstaigos ugdytiniai. Projekto įgyvendinimo metu atlikus Panevėžio miesto lopšelio-darželio „Rugelis“ dviejų grupių ir joms priskiriamų erdvių patalpų remontą ir įsigijus ugdymo turiniui perteikti reikalingą kompiuterinę ir organizacinę techniką bei baldus, bus sukurtos modernios ir saugios erdvės ikimokyklinio ir priešmokyklinio ugdymo programų įgyvendinimui. Esminę naudą pajus Panevėžio miesto gyventojai, nes bus sukurtos 35 naujos ugdytinių vietos dviem amžiaus grupėms: lopšelinukams – 15 vietų ir darželinukams – 20 vietų.</t>
  </si>
  <si>
    <t>Pagrindinė problema – nepakankamai efektyvus, prieinamas ir kokybiškas ikimokyklinis ugdymas Pasvalio lopšelyje-darželyje „Žilvitis“. 
Projekto tikslas – padidinti ikimokyklinio ugdymo paslaugų efektyvumą ir kokybę Pasvalio lopšelyje-darželyje „Žilvitis“. 
Problemos sprendimo būdas – lopšelio-darželio „Žilvitis" veiklos efektyvumo didinimas, įkuriant naujas ikimokyklinio ugdymo vietas bei infrastruktūros modernizavimas, skatinant vaikų kūrybiškumą ir savireguliaciją. Projekto įgyvendinimo metu bus modernizuojamos 2 grupės, jas perplanuojant, suremontuojant, sukuriant jose kūrybiškumą skatinančias erdves. Specialių poreikių (turinčių žymių kalbos ar kitų komunikacijos sutrikimų) vaikų grupė bus keičiama į ikimokyklinio ugdymo grupę nuo 3 metų iki pradinio ugdymo pradžios, kurioje bus vykdomas įtraukusis ugdymas, t. y. grupėje bus ugdomi sveiki ir specialių poreikių vaikai. Planuojamas grupės pajėgumas – 15 vaikų, iš kurių 5 turi specialiųjų poreikių. Tokiu būdu įstaigoje bus sukurtos 5 naujos vietos.
Siekiant užtikrinti žmonių su negalia poreikius Pasvalio lopšelio-darželio "Žilvitis" lėšomis bus įsigytas kopiklis į antrame aukšte esančią grupę.</t>
  </si>
  <si>
    <t>Tinkama mokyklos mokymosi, sporto ir poilsio erdvių būklė yra svarbus ugdymo sąlygų veiksnys, veikiantis ugdymo kokybę ir didinantis bendrojo ugdymo įstaigų tinklo veiklos efektyvumą.  Dabartinės Kupiškio Povilo Matulionio progimnazijos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Įgyvendinant projektą bus modernizuotos vidaus patalpos (atliekant remontą, pertvarkant bendras erdves ir patalpas, įsigyjant reikalingą įrangą bei baldus), tokiu būdu sukuriant modernias, kūrybiškumą skatinančias edukacines erdves.</t>
  </si>
  <si>
    <t>Pagrindinė problema yra nekokybiška ugdymo aplinka Rokiškio J. Tumo-Vaižganto gimnazijos bei Rokiškio J. Tūbelio progimnazijos patalpose. Pagrindinė priežastis, dėl kurios minėta gimnazija ir progimnazija negali pagerinti esamos infrastruktūros, yra lėšų trūkumas. Problemą ketinama išspręsti projekto metu modernizuojant dalį J. Tumo-Vaižganto gimnazijos pastato Taikos g. 17, Rokiškis ir J. Tūbelio progimnazijos pastato P. Širvio g. 2 Rokiškis patalpų. Projekto metu numatoma atlikti esamų patalpų remontą, įsigyti patalpoms reikalingus baldus ir įrangą, sukuriant modernias, kūrybiškumą skatinančias erdves įstaigų vidaus patalpose, ir taip pagerinti ugdymo kokybę šiose mokymo įstaigose. Projekto tikslas – pagerinti Rokiškio J. Tumo-Vaižganto gimnazijos ir J. Tūbelio progimnazijos ugdymo kokybę. Projekto uždavinys - modernizuoti Rokiškio J. Tumo-Vaižganto gimnazijos pastato Taikos g. 17, Rokiškis ir Rokiškio J. Tūbelio progimnazijos vidaus patalpas. Įgyvendinus projektą ir modernizavus ugdymo aplinką Rokiškio J. Tumo-Vaižganto gimnazijos bei Rokiškio J. Tūbelio progimnazijos patalpose, bus pagerinta formalaus ugdymo paslaugų kokybė 870 moksleivių.</t>
  </si>
  <si>
    <t>Pagrindinė projektu siekiama spręsti problema  - edukacinių ir sportinės veiklos erdvių trūkumas Biržų „Aušros“ pagrindinėje mokykloje, nes esama sporto ir kūno kultūros infrastruktūra yra nusidėvėjusi ir riboto pritaikomumo, nėra galimybės užtikrinti, kokybišką, įvairiapusį ir kūrybišką ugdymo procesą. Vaikams taip pat trūksta poilsio zonų, laisvo susėdimo vietų, kurios galėtų būti naudojamos ne tik poilsio, bet ir ugdymo, neformalioms, pažintinėms veikloms.  Dėl šių priežasčių nukenčia tiek ugdymo kokybė, tiek visos mokyklos veiklos efektyvumas. 
Projekto tikslas – didinti bendrojo ugdymo įstaigų tinklo veiklos efektyvumą Biržų rajono savivaldybėje. Siekiant projekto tikslo bus sukurta moderni kūrybiškumą ir aktyvumą skatinanti edukacinė erdvė Biržų „Aušros“ pagrindinėje mokykloje - modernizuota ir kūrybiškai bei aktyviai edukacinei veiklai pritaikyta mokyklos sporto salė bei įrengtos naujos patalpos aerobikos/gimnastikos užsiėmimas ir svarsčių kilnojimui, bei erdvė poilsiui, kurią bus galima naudoti ir įvairioms kitoms mokyklos reikmėms.
 Įgyvendinus projektą kokybiškiau, moderniau ir kūrybiškiau bus vykdomos vaikų švietimo programos, didės gyyvenamosios aplinkos patrauklumas ir bendrojo ugdymo įstaigų tinklo veiklos efektyvumas.</t>
  </si>
  <si>
    <t>Projektu siekiama sukurti kūrybiškumą skatinančią ugdymo aplinką Panevėžio r. Velžio gimnazijoje bei Panevėžio r. Krekenavos Mykolo Antanaičio  gimnazijoje, prisidedant prie mokinių mokymosi motyvacijos kėlimo, geresnių mokymosi rezultatų pasiekimo, tarpdalykinės integracijos plėtros, sąlygų kūrybinių dirbtuvių rengimui sudarymo Panevėžio rajone. Atlikus dalies patalpų remontą bei, įsigijus baldus, kompiuterinę techniką ir kitą edukacinėms erdvėms reikalingą įrangą bei priemones, bus sukurta 16 modernių edukacinių kūrybiškumą skatinančių erdvių Panevėžio r. Velžio gimnazijoje (11 erdvių) ir Panevėžio r. Krekenavos gimnazijoje (5 erdves). Edukacinės erdvės bus atnaujintos / sukurtos, pritaikius idėjas, pateiktas mokyklų edukacinių erdvių atnaujinimo (modernizavimo) projektiniuose pasiūlymuose, parengtuose įgyvendinant projektą „Bendrojo ugdymo mokyklų (progimnazijų ir pagrindinių mokyklų) modernizavimas: šiuolaikinių mokymosi erdvių kūrimas“ (Nr. 09.1.3-CPVA-V-704-01-0001), adresu http://www.projektas-aikstele.lt.</t>
  </si>
  <si>
    <t>Siekiant padidinti mokyklų tinklo veiklos efektyvumą, pagerinti ugdymo kokybę ir užtikrinti prieinamumą, planuojama modernizuoti Pasvalio Petro Vileišio gimnazijos aktų salės ir jos prieigų patalpas. Minėtose vidaus patalpose, esančiose mokyklos mokomajame korpuse (esančiame P. Vileišio g. 7, Pasvalys) bus sukurtos modernios kūrybiškumą skatinančios edukacinės erdvės. Planuojama visas modernias kūrybiškumą skatinančias edukacines erdves sukurti, atnaujinti ir jas aprūpinti reikiama įranga, pritaikant idėjas, pateiktas mokyklų edukacinių erdvių atnaujinimo (modernizavimo) projektiniuose pasiūlymuose, parengtuose įgyvendinant projektą „Bendrojo ugdymo mokyklų (progimnazijų ir pagrindinių mokyklų) modernizavimas: šiuolaikinių mokymosi erdvių kūrimas“ (Nr. 09.1.3-CPVA-V-704-01-0001).</t>
  </si>
  <si>
    <t>Siekiant padidinti mokyklų tinklo veiklos efektyvumą, pagerinti ugdymo kokybę ir užtikrinti prieinamumą Panevėžio miesto bei aplinkinių savivaldybės gyvenviečių mokiniams, planuojama suremontuoti Panevėžio „Vilties“ progimnazijos patalpas ir jas įrengti. Pastatų vidaus patalpų mokomuosiuose korpusuose bus sukurtos modernios kūrybiškumą skatinančios edukacinės erdvės ir aprūpintos naujausiomis mokymo priemonėmis. Planuojama visas modernias kūrybiškumą skatinančias edukacines erdves sukurti, atnaujinti ir jas aprūpinti reikiama įranga, pritaikant idėjas, pateiktas mokyklų edukacinių erdvių atnaujinimo (modernizavimo) projektiniuose pasiūlymuose, parengtuose įgyvendinant projektą „Bendrojo ugdymo mokyklų (progimnazijų ir pagrindinių mokyklų) modernizavimas: šiuolaikinių mokymosi erdvių kūrimas“ (Nr. 09.1.3-CPVA-V-704-01-0001).</t>
  </si>
  <si>
    <t>Pagrindinė problema, su kuria susiduria Biržų rajono neformaliojo ugdymo įstaigos – pasenusi infrastruktūra ir nepakankamos sąlygos kokybiškam vaikų neformaliojo ugdymo programų vykdymui: Biržų rajono kūno kultūros ir sporto centro sporto salės patalpos neatitinka techninių ir funkcinių savybių, Biržų Vlado Jakubėno muzikos mokyklai trūksta įrangos, o ir esama jau susidėvėjusi. 
Projekto tikslas – pagerinti  neformaliojo švietimo veiklų kokybę bei didinti jų prieinamumą Biržų Vlado Jakubėno muzikos mokykloje ir Biržų rajono kūno kultūros ir sporto centre.
Siekiant projekto tikslo, Biržų Vlado Jakubėno muzikos mokyklai bus nupirkta įranga (muzikos instrumentai, kompiuterinė įranga, keramikos degimo krosnis) bei atlikti Biržų rajono kūno kultūros ir sporto centro patalpų, esančių Karaimų g. 5, Biržų mieste, kapitalinio remonto darbai, būtini kokybiškai vaikų neformaliojo švietimo (muzikos, dailės, sporto) veiklai vykdyti.
Įgyvendinus projektą pagerės vykdomų vaikų neformaliojo švietimo, t. y.  muzikos, dailės,  sporto šakų ugdymo programų kokybė.</t>
  </si>
  <si>
    <t>Pasvalio muzikos mokykla, ugdanti vaikus muzikos ir dailės skyriuose, negali užtikrinti tinkamų sąlygų ugdymo procese, kuomet reikalinga didesnė erdvė repeticijoms, renginiams, meistriškumo pamokoms. Mokyklos salės infrastruktūra nudėvėta, neužtikrinamas tinkamas mikroklimatas, nesudarytos sąlygos neįgaliesiems su specialiomis judėjimo priemonėmis naudotis turima infrastruktūra. Mokyklos ugdymo veikloms vykdyti trūksta įrangos, baldų, muzikos instrumentų. Kad būtų užtikrintas sklandus ugdymo programų įgyvendinimas ir sudaromos sąlygos veiklų kokybei augti bei prieinamumui didėti, būtinas mokyklos infrastruktūros atnaujinimas, veiklai skirtos įrangos, muzikos instrumentų ir baldų įsigijimas. Projekto tiesioginę naudą pajus Pasvalio muzikos mokyklos ugdytiniai, kuriems bus sudarytos kokybiškesnės sąlygos neformaliems užsiėmimams.</t>
  </si>
  <si>
    <t>Pagrindinė šio projekto problema – nepakankama neformalaus švietimo įstaigų teikiamų paslaugų kokybė Panevėžio mieste, prastas paslaugų prieinamumas, kurių priežastis yra nesuremontuotos patalpos, trūkstama įranga neformalaus švietimo veikloms vykdyti. Projekto metu būtų siekiama įgyvendinti pagrindinį priemonės „Neformaliojo švietimo infrastruktūros tobulinimas“ tikslą - pagerinti/išplėsti mokyklose vykdomų neformaliojo švietimo veiklų kokybę ir padidinti jų prieinamumą. Projekto uždavinys – sutvarkyti/atnaujinti neformaliojo švietimo veiklai skirtą infrastruktūrą Panevėžio mieste. 
Projekto tikslinės grupės - Panevėžio muzikos ir Panevėžio dailės mokyklų mokiniai. 
Siekiami rezultatai – pagerinta/išplėsta mokyklose vykdomų neformaliojo švietimo veiklų kokybė ir padidintas jų prieinamumas.
Šio projekto įgyvendinimo metu bus sutvarkyta Panevėžio muzikos mokyklos koncertų salė (parengtas techninis projektas ir atlikti salės remonto darbai, išgriautos nereikalingos pagalbinės esamos patalpos – padidės salės plotas, bus įrengta nauja scena, ant sienų sumontuotos akustinės plokštės, įrengtas naujas apšvietimas su nauja elektros instaliacija, įrengta nauja vėdinimo sistema, įrengta nauja priešgaisrinė ir apsauginė sistema, nupirktos naujos salės kėdės). Tuo tarpu Panevėžio dailės mokykloje bus įrengta fotografijos studija (atliktas patalpos remontas, įrengtas studijinis apšvietimas, 360 laipsnių fotografavimo platforma, įsigytas makro-fotografijos stalas, fotoaparatai ir kt.). 
Įgyvendinus projektą atnaujinta Panevėžio muzikos mokyklos koncertų sale naudosis tiek muzikos, tiek dailės mokyklos mokiniai. Taip pat Panevėžio dailės mokykloje įrengus fotografijos studiją atsiras papildoma medijų krypties veikla - fotografijos mokymas (išplėsta neformaliojo ugdymo įstaigos medijų krypties veikla).</t>
  </si>
  <si>
    <t>Projekto vykdymo metu Panevėžio r. muzikos mokykla planuoja investuoti į neformaliojo vaikų švietimo infrastruktūrą, skatinančią kūrybiškumą, ir įsigyti trūkstamos modernios ugdymo įrangos bei instrumentų, o po projekto įgyvendinimo vykdyti dviejų krypčių neformaliojo vaikų švietimo programas – muzikos ir etnokultūros.
Tikimasi, kad įgyvendintas neformaliojo švietimo infrastruktūros tobulinimo projektas padės išlaikyti mokinius ir formaliojo švietimo sistemoje bei papildys ją, prisidės prie per anksti iš švietimo sistemos pasitraukusių ir bendrojo ugdymo programų nebaigusių asmenų skaičiaus mažinimo.</t>
  </si>
  <si>
    <t>Projektu siekiama pagerinti Rokiškio rajono neformaliojo ugdymo mokyklose vykdomų neformaliojo švietimo veiklų kokybę ir padidinti jų įvairovę, kuri šiuo metu yra nepakankama. Įgyvendinant projektą bus atnaujinta neformalaus švietimo veiklai skirta infrastruktūra: atnaujintos Rokiškio rajono kūno kultūros ir sporto centro patalpos, įsigyta įranga, baldai, centras vykdys sporto krypties, šachmatų, sveikos gyvensenos užsiėmimus; bus sutvarkytos VšĮ Rokiškio jaunimo centro patalpos, įsigyta įranga, baldai, centras vykdys dailės, techninės kūrybos, technologijos užsiėmimus; bus sutvarkytos Rokiškio Rudolfo Lymano muzikos mokyklos patalpos, įsigyta įranga, baldai,  mokykla vykdys muzikos, technologinius užsiėmimus; bus atnaujintos Rokiškio choreografijos mokyklos patalpos, taip pat įsigyta įranga, baldai, mokykla vykdys muzikos, šokio, choreografijos, informacinių technologijų, medijų veiklas. Tiesioginę naudą iš projekto gaus neformalaus ugdymo dalyviai – pagerės jų darbo ir mokymosi sąlygos.</t>
  </si>
  <si>
    <t>Kupiškio r. Rudilių Jono Laužiko universalaus daugiafunkcio centro, vykdančio neformaliojo švietimo programą, patalpos nėra pritaikytos ugdymui, infrastruktūra nudėvėta, dėl prastos patalpų būklės nesudarytos sąlygos kokybiškam vaikų neformaliajam ugdymui. 
Projekto vykdymo metu bus atnaujintos daugiafunkcio centro patalpos, skirtos vaikų neformaliojo ugdymo programų įgyvendinimui, įsigyjama įranga, sudaranti sąlygas centro teikiamomis paslaugomis naudotis ir judėjimo negalią turintiems asmenims.
Įgyvendinus projektą „Infrastruktūros pritaikymas neformaliam vaikų švietimui Kupiškio rajone“ pagerės vaikų neformaliojo ugdymo galimybės Kupiškio rajone, padidės įstaigos veiklos efektyvumas ir kokybė bei viešosios paslaugos prieinamumas. Po projekto įgyvendinimo bus vykdomos šešių krypčių vaikų neformaliojo ugdymo programos. Planuojama, kad projekto įgyvendinimo pabaigoje centro paslaugomis naudosis ne mažiau kaip 320 vartotojų (Kupiškio rajone gyvenančių vaikų). Tikslinei grupei bus sukurtos įdomesnės veiklos, vystomi meniniai ir kiti gebėjimai, didės užimtumas.</t>
  </si>
  <si>
    <t>Pasvalio rajono savivaldybės administracijos ir Pasvalio Mariaus Katiliškio viešosios bibliotekos teikiamų paslaugų ir asmenų aptarnavimo kokybė nepatenkina vartotojų poreikių: nėra užtikrinama aukšta teikiamų paslaugų kokybė ir asmenų aptarnavimas. Inicijuojamu projektu siekiama pagerinti visuomenės pasitenkinimą Pasvalio rajono savivaldybės administracijos ir Pasvalio Mariaus Katiliškio viešosios bibliotekos teikiamomis paslaugomis ir asmenų aptarnavimu. Veiklų apimtyje bus atliekama Savivaldybės administracijos asmenų aptarnavimo procesų brandos tyrimas ir viešosios bibliotekos teikiamų paslaugų kokybės tyrimas. Toliau naudojantis surinkta informacija bus vykdomas procesų (procedūrų) tobulinimas ir rezultatų užtikrinimas Savivaldybės administracijoje naudojant bendrąjį vertinimo modelį ir Pasvalio Mariaus Katiliškio viešojoje bibliotekoje, pritaikant "Lean" metodą. Įgyvendintas projektas prisidės prie viešųjų paslaugų kokybės problemos mažinimo Pasvalio rajono savivaldybėje. Siektini projekto rezultatai apibrėžiami sekančiai:
1. nustatytas asmenų aptarnavimo kokybės lygis projekto objektuose, atliekant gyventojų apklausą ir procesų brandos tyrimą;
2. patobulintas projekto objektų asmenų aptarnavimo ir teikiamų paslaugų kokybės lygis įdiegiant bendrąjį vertinimo modelį (savivaldybės administracijoje), pritaikant "Lean" metodą (viešosios bibliotekos veikloje) ir patobulinant "vieno langelio" principą (abejose įstaigose).
Tikslinės projekto grupės - Pasvalio rajono savivaldybės administracijos darbuotojai, Pasvalio rajono savivaldybės gyventojai (apie 25 tūkst. asmenų) ir Pasvalio miesto ir rajono juridiniai asmenys, kurių bendras skaičius siekia apie 321. Šių tikslinių grupių poreikis - viešųjų paslaugų teikimo efektyvumas ir aukšta paslaugų kokybė, kuri bus pasiekta po projekto įgyvendinimo. Projekto įgyvendinimo metu bus apmokomi 75 Pasvalio rajono savivaldybės administracijos darbuotojai, kurie taip pat yra įtraukiami į tikslinę projekto grupę.</t>
  </si>
  <si>
    <t>Pastato, adresu Laisvės a. 5, Panevėžyje, modernizavimas, scenos pakėlimo įrenginių modernizavimas.</t>
  </si>
  <si>
    <t>Pastato, adresu Aukštaičių g. 4-2, Panevėžyje modernizavimas</t>
  </si>
  <si>
    <t>Aplinkos oro kokybės valdymo plano parengimas, gatvių valymo įrenginių įsigijimas (2 vnt.)</t>
  </si>
  <si>
    <r>
      <rPr>
        <sz val="12"/>
        <color theme="1"/>
        <rFont val="Times New Roman"/>
        <family val="1"/>
      </rPr>
      <t xml:space="preserve">Elektromobilių įkrovimo stotelių įrengimas </t>
    </r>
    <r>
      <rPr>
        <sz val="12"/>
        <color rgb="FF000000"/>
        <rFont val="Times New Roman"/>
        <family val="1"/>
      </rPr>
      <t>Laisvės a., Elektros g., prie „Cido“ arenos</t>
    </r>
  </si>
  <si>
    <t>R059904-342900-0060</t>
  </si>
  <si>
    <t>R059904-292812-0061</t>
  </si>
  <si>
    <t>R059904-292850-0062</t>
  </si>
  <si>
    <t>R059904-293012-0063</t>
  </si>
  <si>
    <t>R059904-292819-0064</t>
  </si>
  <si>
    <t>R059904-281219-0065</t>
  </si>
  <si>
    <t>R059904-342812-0066</t>
  </si>
  <si>
    <t>R059904-291200-0067</t>
  </si>
  <si>
    <t>R059904-293619-0068</t>
  </si>
  <si>
    <t>R059904-282919-0069</t>
  </si>
  <si>
    <t>R059904-293019-0070</t>
  </si>
  <si>
    <t>R059904-283019-0071</t>
  </si>
  <si>
    <t>R059904-282919-0072</t>
  </si>
  <si>
    <t>R059904-291900-0073</t>
  </si>
  <si>
    <t>R059905-292800-0074</t>
  </si>
  <si>
    <t>R059905-293000-0075</t>
  </si>
  <si>
    <t>R059905-300000-0076</t>
  </si>
  <si>
    <t>R059905-292800-0077</t>
  </si>
  <si>
    <t>R059905-000000-0078</t>
  </si>
  <si>
    <t>R059905-311240-0079</t>
  </si>
  <si>
    <t>R059905-290950-0080</t>
  </si>
  <si>
    <t>R059905-291250-0081</t>
  </si>
  <si>
    <t>R059905-281232-0082</t>
  </si>
  <si>
    <t>R055511-120800-0085</t>
  </si>
  <si>
    <t>R055511-120000-0086</t>
  </si>
  <si>
    <t>R055511-120000-0087</t>
  </si>
  <si>
    <t>R055511-120800-0088</t>
  </si>
  <si>
    <t>R055511-120800-0089</t>
  </si>
  <si>
    <t>R055511-120000-0090</t>
  </si>
  <si>
    <t>R055511-125000-0091</t>
  </si>
  <si>
    <t>R053305-330000-0092</t>
  </si>
  <si>
    <t>R053305-334650-0095</t>
  </si>
  <si>
    <t>R053305-330000-0096</t>
  </si>
  <si>
    <t>R053305-330000-0097</t>
  </si>
  <si>
    <t>R053302-442950-0098</t>
  </si>
  <si>
    <t>R053302-440000-0099</t>
  </si>
  <si>
    <t>R053302-440000-0100</t>
  </si>
  <si>
    <t>R058821-425000-0101</t>
  </si>
  <si>
    <t>R058821-500000-0102</t>
  </si>
  <si>
    <t>R055501-133612-0103</t>
  </si>
  <si>
    <t>R059908-282900-0104</t>
  </si>
  <si>
    <t>R059908-290000-0105</t>
  </si>
  <si>
    <t>R059908-292830-0106</t>
  </si>
  <si>
    <t>R059908-292832-0107</t>
  </si>
  <si>
    <t>R059908-322829-0108</t>
  </si>
  <si>
    <t>R059908-292800-0109</t>
  </si>
  <si>
    <t>R059908-293233-0110</t>
  </si>
  <si>
    <t>R059908-291241-0111</t>
  </si>
  <si>
    <t>R059908-340000-0112</t>
  </si>
  <si>
    <t>R050007-085000-0113</t>
  </si>
  <si>
    <t>R050008-055000-0114</t>
  </si>
  <si>
    <t>R050008-055000-0115</t>
  </si>
  <si>
    <t>R050014-075000-0118</t>
  </si>
  <si>
    <t>R050014-070650-0120</t>
  </si>
  <si>
    <t>R050014-070650-0121</t>
  </si>
  <si>
    <t>R050014-060750-0122</t>
  </si>
  <si>
    <t>R050019-380000-0123</t>
  </si>
  <si>
    <t>R050019-405000-0124</t>
  </si>
  <si>
    <t>R050019-405000-0125</t>
  </si>
  <si>
    <t>R050019-382850-0126</t>
  </si>
  <si>
    <t>R050019-382829-0127</t>
  </si>
  <si>
    <t>R050019-382829-0128</t>
  </si>
  <si>
    <t>R050019-380000-0129</t>
  </si>
  <si>
    <t>R050019-500000-0130</t>
  </si>
  <si>
    <t>R050019-384028-0131</t>
  </si>
  <si>
    <t>R050019-382800-0132</t>
  </si>
  <si>
    <t>R050019-405000-0133</t>
  </si>
  <si>
    <t>R055513-195000-0134</t>
  </si>
  <si>
    <t>R055518-100000-0136</t>
  </si>
  <si>
    <t>R055518-100000-0137</t>
  </si>
  <si>
    <t>R055516-190000-0139</t>
  </si>
  <si>
    <t>R055516-195000-0140</t>
  </si>
  <si>
    <t>R055516-195000-0141</t>
  </si>
  <si>
    <t>R055516-190000-0143</t>
  </si>
  <si>
    <t>R055516-190000-0144</t>
  </si>
  <si>
    <t>R055515-195000-0145</t>
  </si>
  <si>
    <t>R050021-375000-0146</t>
  </si>
  <si>
    <t>1.</t>
  </si>
  <si>
    <t>1.1</t>
  </si>
  <si>
    <r>
      <t>Biržų miesto</t>
    </r>
    <r>
      <rPr>
        <sz val="11"/>
        <rFont val="Times New Roman"/>
        <family val="1"/>
        <charset val="186"/>
      </rPr>
      <t xml:space="preserve"> </t>
    </r>
    <r>
      <rPr>
        <sz val="11"/>
        <rFont val="Times New Roman"/>
        <family val="1"/>
      </rPr>
      <t xml:space="preserve">D.Poškos–J.Šimkaus–P.Jakubėno ir Žvejų - Ežero gatvių rekonstravimas </t>
    </r>
  </si>
  <si>
    <t xml:space="preserve">Rokiškio miesto Aušros g. (nuo sankirtos su J. Gruodžio g. iki sankirtos su Kauno g.) rekonstravimas </t>
  </si>
  <si>
    <t xml:space="preserve">Pėsčiųjų ir dviračių takų plėtra Rokiškio miesto Vilties, Aušros gatvėse </t>
  </si>
  <si>
    <t>1.1.1</t>
  </si>
  <si>
    <r>
      <t>Tuberkulioze sergantys</t>
    </r>
    <r>
      <rPr>
        <b/>
        <sz val="11"/>
        <color rgb="FF000000"/>
        <rFont val="Times New Roman"/>
        <family val="1"/>
        <charset val="186"/>
      </rPr>
      <t xml:space="preserve"> </t>
    </r>
    <r>
      <rPr>
        <sz val="11"/>
        <color rgb="FF000000"/>
        <rFont val="Times New Roman"/>
        <family val="1"/>
        <charset val="186"/>
      </rPr>
      <t>pacientai, kuriems buvo suteiktos socialinės paramos priemonės (maisto talonų dalijimas) tuberkuliozės ambulatorinio gydymo metu</t>
    </r>
  </si>
  <si>
    <r>
      <t>Tuberkulioze sergantys</t>
    </r>
    <r>
      <rPr>
        <b/>
        <sz val="11"/>
        <rFont val="Times New Roman"/>
        <family val="1"/>
      </rPr>
      <t> </t>
    </r>
    <r>
      <rPr>
        <sz val="11"/>
        <rFont val="Times New Roman"/>
        <family val="1"/>
      </rPr>
      <t>pacientai, kuriems buvo suteiktos socialinės paramos priemonės (maisto talonų dalijimas) tuberkuliozės ambulatorinio gydymo metu</t>
    </r>
  </si>
  <si>
    <r>
      <t>Tuberkulioze sergantys</t>
    </r>
    <r>
      <rPr>
        <b/>
        <sz val="11"/>
        <rFont val="Times New Roman"/>
        <family val="1"/>
        <charset val="186"/>
      </rPr>
      <t xml:space="preserve"> </t>
    </r>
    <r>
      <rPr>
        <sz val="11"/>
        <rFont val="Times New Roman"/>
        <family val="1"/>
        <charset val="186"/>
      </rPr>
      <t>pacientai, kuriems buvo suteiktos socialinės paramos priemonės (maisto talonų dalijimas) tuberkuliozės ambulatorinio gydymo metu</t>
    </r>
  </si>
  <si>
    <r>
      <t xml:space="preserve">Teritorijų, kuriose įgyvendintos kraštovaizdžio formavimo priemonės, plotas, </t>
    </r>
    <r>
      <rPr>
        <sz val="11"/>
        <rFont val="Times New Roman"/>
        <family val="1"/>
        <charset val="186"/>
      </rPr>
      <t>ha</t>
    </r>
  </si>
  <si>
    <t>1.1.1.1</t>
  </si>
  <si>
    <t>2.</t>
  </si>
  <si>
    <t>R053304-332950-0093</t>
  </si>
  <si>
    <t>R053304-335000-0094</t>
  </si>
  <si>
    <t>2 priedas</t>
  </si>
  <si>
    <t>STRATEGIJA</t>
  </si>
  <si>
    <t>2 lentelė. Vertinimo kriterijų pasiekimo grafikas ir regiono plėtros plano finansavimo poreikis.</t>
  </si>
  <si>
    <t>Kodas*</t>
  </si>
  <si>
    <t>Vertinimo kriterijaus pavadinimas, mato vnt.</t>
  </si>
  <si>
    <t>Pradinė reikšmė (jeigu taikoma)</t>
  </si>
  <si>
    <t xml:space="preserve">Siekiama reikšmė </t>
  </si>
  <si>
    <t>Sąnaudų efektyvumo įvertis*****</t>
  </si>
  <si>
    <t>Preliminarus finansavimo poreikis (Eur)</t>
  </si>
  <si>
    <t>Iš viso</t>
  </si>
  <si>
    <t>Prašomas finansavimas (iš valstybės biudžeto, ES fondų ar kitų finansavimo šaltinių)</t>
  </si>
  <si>
    <t>Nuosavas finansinis indėlis (projektų vykdytojų ir jų partnerių lėšos)</t>
  </si>
  <si>
    <t>Efekto vertinimo kriterijus**: Vidutinis Panevėžio apskrities savivaldybių indeksas palyginti su Lietuvos vidurkiu, proc.</t>
  </si>
  <si>
    <t>Uždavinys: Padidinti savivaldybių išteklių valdymo efektyvumą.</t>
  </si>
  <si>
    <t xml:space="preserve">Rezultato vertinimo kriterijus***: Viešojo valdymo institucijos, pagal veiksmų programą ESF lėšomis įgyvendinusios paslaugų ir (ar) aptarnavimo kokybei gerinti skirtas priemones </t>
  </si>
  <si>
    <t>Viešojo valdymo institucijos, pagal veiksmų programą ESF lėšomis įgyvendinusios paslaugų ir (ar) aptarnavimo kokybei gerinti skirtas priemones (vnt.)</t>
  </si>
  <si>
    <t>Rezultato vertinimo kriterijus***: Pagerinti švietimo (ikimokyklinio, priešmokyklinio, bendrojo ugdymo, neformaliojo ugdymo) paslaugų kokybę ir prieinamumą</t>
  </si>
  <si>
    <t>Priemonė: Ikimokyklinio ir priešmokyklinio ugdymo prieinamumo didinimas</t>
  </si>
  <si>
    <t>P.N.743</t>
  </si>
  <si>
    <t>Priemonė: Bendrojo ugdymo įstaigų tinklo veiklos efektyvumo didinimas</t>
  </si>
  <si>
    <t>Pagal veiksmų programą ERPF lėšomis atnaujintos bendrojo ugdymo mokyklos</t>
  </si>
  <si>
    <t>Priemonė: Neformaliojo švietimo infrastruktūros tobulinimas</t>
  </si>
  <si>
    <t>Rezultato vertinimo kriterijus***: Asmenų (šeimų), kuriems išnuomotas savivaldybės socialinis būstas, dalis nuo visų socialinio būsto nuomos laukiančių asmenų (šeimų)</t>
  </si>
  <si>
    <t xml:space="preserve">4,1 proc. (2014 m.) </t>
  </si>
  <si>
    <t>Rezultato vertinimo kriterijus***: Asmenys, gavę tiesioginės naudos iš investicijų į socialinių paslaugų infrastruktūrą</t>
  </si>
  <si>
    <t>0              (2014 m.)</t>
  </si>
  <si>
    <t>Priemonė: Socialinio būsto pažeidžiamoms gyventojų grupėms prieinamumo didinimas</t>
  </si>
  <si>
    <t>Priemonė: Socialinių paslaugų infrastruktūros plėtra</t>
  </si>
  <si>
    <t>Investicijas gavusių socialinių paslaugų infrastruktūros objektų skaičius (vnt.)</t>
  </si>
  <si>
    <t>Tikslinių grupių asmenys, gavę tiesioginės naudos iš investicijų į socialinį paslaugų infrastruktūrą</t>
  </si>
  <si>
    <t>Rezultato vertinimo kriterijus***: Įgyvendintų projektų, skirtų sveikatai išsaugoti, stiprinti ir ligų prevencijai vykdyti, skaičius</t>
  </si>
  <si>
    <t>0            (2014 m.)</t>
  </si>
  <si>
    <t>Rezultato vertinimo kriterijus***:  Modernizuotų pirminės asmens ir visuomenės sveikatos priežiūros įstaigų skaičius</t>
  </si>
  <si>
    <t>Priemonė: Gyventojų sveikatos stiprinimas bei ligų prevencijos vykdymas</t>
  </si>
  <si>
    <t>Priemonė: Sveikatos priežiūros (pirminės ir visuomenės) kokybės ir prieinamumo gerinimas</t>
  </si>
  <si>
    <r>
      <t>Tuberkulioze sergantys</t>
    </r>
    <r>
      <rPr>
        <b/>
        <sz val="12"/>
        <rFont val="Times New Roman"/>
        <family val="1"/>
        <charset val="186"/>
      </rPr>
      <t> </t>
    </r>
    <r>
      <rPr>
        <sz val="12"/>
        <rFont val="Times New Roman"/>
        <family val="1"/>
        <charset val="186"/>
      </rPr>
      <t>pacientai, kuriems buvo suteiktos socialinės paramos priemonės (maisto talonų dalijimas) tuberkuliozės ambulatorinio gydymo metu</t>
    </r>
  </si>
  <si>
    <t>Prioritetas: Ekonominiam augimui palanki aplinka</t>
  </si>
  <si>
    <t>Tikslas: Padidinti teritorinę sanglaudą ir gerinti aplinkos būklę</t>
  </si>
  <si>
    <t>Efekto vertinimo kriterijus**: BVP, tenkantis vienam gyventojui, palyginti su šalies vidurkiu, proc.</t>
  </si>
  <si>
    <t>74,6 proc. (2013 m.)</t>
  </si>
  <si>
    <t>Rezultato vertinimo kriterijus***: Pritrauktos papildomos materialinės investicijos į tikslines teritorijas</t>
  </si>
  <si>
    <t>0 tūkst. EUR (2014 m.)</t>
  </si>
  <si>
    <t>Rezultato vertinimo kriterijus***: Investicijas gavusių kultūros objektų skaičius</t>
  </si>
  <si>
    <t>P.N.508</t>
  </si>
  <si>
    <t>Bendras naujai nutiestų kelių ilgis (km)</t>
  </si>
  <si>
    <r>
      <t>Priemonė: Regiono judumo didinimas plėtojant regionų jungtis (</t>
    </r>
    <r>
      <rPr>
        <i/>
        <sz val="12"/>
        <rFont val="Times New Roman"/>
        <family val="1"/>
        <charset val="186"/>
      </rPr>
      <t>Via Baltica</t>
    </r>
    <r>
      <rPr>
        <sz val="12"/>
        <rFont val="Times New Roman"/>
        <family val="1"/>
        <charset val="186"/>
      </rPr>
      <t>)</t>
    </r>
  </si>
  <si>
    <t>Rezultato vertinimo kriterijus***: Vidutinės disponuojamos piniginės pajamos per mėnesį vienam namų ūkio nariui palyginti su šalies vidurkiu, proc.</t>
  </si>
  <si>
    <t>92,3 proc. (2013 m.)</t>
  </si>
  <si>
    <t>Rezultato vertinimo kriterijus***: Gyventojų, gyvenančių mažuosiuose miestuose, miesteliuose ir kaimuose, kuriuose įgyvendinti kompleksinės plėtros projektai, skaičius</t>
  </si>
  <si>
    <t>11828  (2011 m. )</t>
  </si>
  <si>
    <t>* pagal iš  ES ar kitos tarptautinės finansinės paramos programavimo dokumentuose ar planavimo dokumentuose, kuriuose nustatytos nacionalinės regioninės politikos įgyvendinimo priemonės, nustatytų stebėsenos rodiklių kodus (jeigu tokie yra nustatyti).</t>
  </si>
  <si>
    <t>** atitinkantis oficialiosios statistikos portale https://osp.stat.gov.lt/ viešai skelbiamoje Rodiklių duomenų bazėje pateiktus rodiklius, kitų oficialiosios statistikos rengėjų teikiamus rodiklius ar iš šių rodiklių  apskaičiuotus išvestinius rodiklius.</t>
  </si>
  <si>
    <t>*** atitinkantis ES ar kitos tarptautinės finansinės paramos programavimo dokumentuose, nacionalinėse valstybės biudžeto lėšomis finansuojamose programose ar planavimo dokumentuose, kuriuose nustatytos nacionalinės regioninės politikos įgyvendinimo priemonės, nustatytus rezultato vertinimo rodiklius.</t>
  </si>
  <si>
    <t>**** atitinkantis ES ar kitos tarptautinės finansinės paramos programavimo dokumentuose, nacionalinėse valstybės biudžeto lėšomis finansuojamose programose ar planavimo dokumentuose, kuriuose nustatytos nacionalinės regioninės politikos įgyvendinimo priemonės, nustatytus produkto vertinimo rodiklius.</t>
  </si>
  <si>
    <t>***** vienam produkto vertinimo kriterijaus vienetui sukurti reikalingas lėšų poreikis.</t>
  </si>
  <si>
    <t>R057705-235000-0007</t>
  </si>
  <si>
    <t>R054407-275000-0029</t>
  </si>
  <si>
    <t>R055517-105000-0138</t>
  </si>
  <si>
    <t>R059903-290000-0083</t>
  </si>
  <si>
    <t>R059903-300500-0084</t>
  </si>
  <si>
    <t>Pagrindinė problema, kuriai spręsti inicijuotas šis projektas: klinikos infrastruktūra nusidėvėjusi,nepakankamai pritaikyta pacientų poreikiams Projekto metu numatoma atlikti dalies patalpų remontą, atnaujinti esamą medicinos įrangą bei įsigyti šeimos gydytojo paslaugoms teikti būtiną įrangą. Pagal PTLK duomenis įstaiga, kuriai numatomos investicijos, 2017-09-30 turi 14557 prie asmens sveikatos priežiūros įstaigos prisirašiusių asmenų.Skyrus papildomą finansavimą įstaiga įsigys įrangos pacientų aptarnavimo kokybei gerinti (stetofonendoskopą, ūgio matuoklį, kompiuterius),turės galimybę išplėsti teikiamų paslaugų apimtis bei suteikti aukštesnės kokybės asmens sveikatos priežiūros paslaugas.</t>
  </si>
  <si>
    <t>2017-09-30 PTLK duomenimis prie UAB „MediCA klinika“ (toliau – Vykdytojas) buvo prisirašę 8837 pacientai. Projekto metu atliktas patalpų remontas, pritaikant jas neįgaliesiems bei įsigyta odontologinė ir medicininė įranga, skirta paslaugų teikimui.
Skirus papildoma finansavimą, Vykdytojas įsigytų medicininę įrangą ir priemones (šviesos šaltinis, kūdikių svarstyklės ir kt.) bei baldus (procedūrinės lovos, kraujo paėmimo kėdė ir kt.), kurie pagerintų paslaugų prieinamumą ir kokybę pacientams bei darbo sąlygas gydytojams. Tai leistų greičiau ir efektyviau gauti asmens sveikatos paslaugas, užkirstų įsisenėjusių ligų atsiradimą bei  prisidėtų prie prevencinių programų efektyvesnio įgyvendinimo.</t>
  </si>
  <si>
    <t>Projekto metu planuojamas reikalingos medicinos įrangos ir kompiuterinės technikos įsigyjimas, pagerinanat pirminės sveikatos priežiūros paslaugų kokybę, prieinamumą, ankstyvą ligų diagnozavimą tikslinei gyventojų grupei - vaikams iki 18 metų ir vyresnio &gt;55 metų amžiaus pacientams Pilėnų šeimos medicinos centre. Pagal PTLK duomenis asmens sveikatos priežiūros įstaiga, kuriai numatomos investicijos, 2017 m. rugsėjo 30 d. turi 4146  prie asmens sveikatos priežiūros įstaigos prisirašiusių asmenų. Skyrus papildomą finansavimą įstaiga turės galimybę suteikti papildomas paslaugas neįgaliesiems, išplėsti teikiamų paslaugų apimtis bei teikti aukštesnės kokybės asmens sveikatos priežiūros paslaugas.</t>
  </si>
  <si>
    <t xml:space="preserve">Numatoma įrengti kondicionavimo sistemą bei įsigyti medicinos įrangą, kurios šiuo metu įstaiga neturi (bendrosios praktikos slaugytojo krepšys,dermatoskopas,kaktinė lempa,kraujo krešėjimo analizatorius ir kt.) Planuojama pagerinti darbo sąlygas kabinetuose:atnaujinti kabinetų baldus ir įrangą, pagerinti apšvietimą kabinetuose ir kt.Pagerinti sąlygas neįgaliesiems: suremontuoti neįgaliųjų įvažiavimą,pakeisti lauko duris,kurios užsifiksuotų jas atidarius. Pagerinti sąlygas auginantiems vaikus: įrengti pervysymo staliukus. Pagal PTLK duomenis asmens sveikatos priežiūros įstaiga, kuriai numatomos investicijos, 2017-09-30 turi 4007  prie asmens sveikatos priežiūros įstaigos prisirašiusių asmenų. </t>
  </si>
  <si>
    <t>Parengti Panevėžio miesto bendrojo plano keitimą papildant gamtinio karkaso ir kraštovaizdžio dalimi, visuomenės dalyvavimo kraštovaizdžio formavime programą, Kniaudiškių parko teritorijos tvarkymo projektą (kraštovaizdžio formavimo ir ekologinės būklės gerinimo gamtinio karkaso teritorijoje projektą), įgyvendinti projekte numatytus sprendinius.</t>
  </si>
  <si>
    <t>8 vnt. ekologiškų autobusų įsigijimas.</t>
  </si>
  <si>
    <t>J. Janonio aikštės rekonstrukcija: esamos dangos pakeitimas, pėsčiųjų takų, apšvietimo, želdinių sutvarkymas, su aikšte besiribojančių gatvių rekonstravimas, viešojo tualeto statyba, aikštės funkcinis susiejimas su Biržų kultūros centro prieigomis, skvero ties Kęstučio g. ir Vytauto g. sankryža įrengimas: pėsčiųjų takų, grindinių, apšvietimo įrengimas, želdinių sutvarkymas.</t>
  </si>
  <si>
    <t xml:space="preserve">Projekto „Vandens tiekimo ir nuotekų tvarkymo infrastruktūros plėtra ir rekonstrukcija Biržų rajone“ tikslas suteikti galimybes Biržų bei Vabalninko miesto gyventojams prisijungti prie centralizuotos vandens tiekimo ir nuotekų tvarkymo sistemos bei gauti kokybiškas vandens tiekimo ir nuotekų tvarkymo paslaugas Biržų rajono savivaldybėje.
Uždaviniai:
 teikiamų paslaugų kokybės ir prieinamumo didinimas nutiesiant vandens tiekimo ir nuotekų tvarkymo tinklus, taip pat pastatant vandens gerinimo įrenginius ir nuotekų tvarkymo įrenginius Vabalninko mieste;
 teikiamų paslaugų kokybės ir prieinamumo didinimas rekonstruojant vandens tiekimo ir nuotekų tvarkymo tinklus Biržų mieste;
 prielaidų geresnės kokybės viešosios vandens teikimo ir nuotekų tvarkymo paslaugoms teikimui užtikrinimas
Veiklos:
 Naujų vandens tiekimo ir nuotekų tvarkymo tinklų tiesimas Vabalninko mieste;
 Naujų vandens gerinimo įrenginių statyba Vabalninko mieste;
 Naujus nuotekų valymo įrenginių statyba Vabalninko mieste;
 Vandens tiekimo ir nuotekų tvarkymo tinklų rekonstrukcija Biržų mieste.
Tikslinė grupė: Biržų rajono Vabalninko miesto ir Biržų miesto gyventojai.
</t>
  </si>
  <si>
    <t>Projekto metu numatyta atlikti Palėvenės dominikonų vienuolyno statinių ansamblio svirne (toliau – Svirnas) tvarkomuosius paveldosaugos darbus ir tvarkomuosius statybos darbus, įrengti pastato funkcionavimui būtinus inžinerinius tinklus, įsigyti elektroninį lankytojų skaitytuvą.
Svirno pastate bus įrengtos ekspozicinės, erdvės, erdvės skirtos įvairiems renginiams. Įgyvendinus projektą Svirne bus vykdomi edukaciniai užsiėmimai, rengiami poezijos, bardų dainų vakarai, muzikos festivaliai, kapelų ir teatrų šventės, ekspoziciniai renginiai.
Atnaujintame Svirne bus teikiamos patrauklios, naujos, įvairiapusiškos, visuomenei prieinamos kultūros paslaugos, kurios skatins Kupiškio rajono ir visos Lietuvos gyventojų susidomėjimą kultūros paveldu, tikimasi pritraukti papildomus lankytojų srautus, padidinti Kupiškio rajono turistinį patrauklumas.</t>
  </si>
  <si>
    <t>Panevėžio miesto ir Panevėžio rajono savivaldybėse yra nemažai turizmo trasų ir turizmo maršrutų, kurie apjungia savivaldybėse esančius kultūros paveldo objektus bei kitas lankytinas vietas. Tačiau esamos informacinės infrastruktūros nepakanka arba jos nėra, kad būtų užtikrintas tinkamas visuomenės informuotumas apie turizmo trasose ir maršrutuose esamus lankytinus objektus bei vietas. Siekiant išspręsti turizmo informacinės sistemos nepakankamumą, inicijuojamas projektas „Panevėžio miesto ir Panevėžio rajono turizmo informacinės infrastruktūros plėtra“, kurio tikslas „Įrengti turizmo ženklinimo infrastruktūrą ir užtikrinti turistų bei lankytojų informuotumą apie turizmo maršrutuose esančias lankytinas vietas Panevėžio miesto ir Panevėžio rajono savivaldybių teritorijose“. 
Pagrindinės problemos, kurias siekiama išspręsti įgyvendinus projektą, yra šios: 1. Nepakankamas visuomenės informuotumas apie turizmo maršrutuose esančias lankytinas vietas; 2. Nepakankamas turizmo lankytinų vietų ženklinimo infrastruktūros objektų kiekis.
Siekiant išspręsti įvardintas problemas ketinama: identifikuoti lankytinas vietas, prie kurių aktualiausia įrengti ženklinimo infrastruktūros objektus: įrengti ženklinimo infrastruktūros objektus strategiškai tinkamiausiose vietose - įrengtuose ženklinimo infrastruktūros objektuose pateikti lankytojams patraukliausią informaciją apie lankytinas vietas Panevėžio mieste bei Panevėžio rajone ir pateikti nuorodas į lankytinas vietas. Tokiu būdu būtų padidintas visuomenės informuotumas apie Panevėžio miesto ir Panevėžio rajono savivaldybių turizmo maršrutuose esančius lankytinus objektus bei padidintas įrengtų turizmo ženklinimo infrastruktūros objektų kiekis. Įgyvendinant projektą siekiama įrengti 158 ženklinimo infrastruktūros objektus Panevėžio miesto ir Panevėžio rajono savivaldybėse.
Įgyvendinus projektą ir įrengus naujus turizmo infrastruktūros ženklinimo objektus, būtų sukurta vieninga Panevėžio miesto ir Panevėžio rajono lankytinų vietų ženklinimo sistema, kurios dėka Lietuvos gyventojai ir svečiai būtų skatinami dažniau keliauti ir pažinti savo kraštą, Panevėžio regioną, gerintų atvykstamąjį turizmą, būtų užtikrintas turistų bei lankytojų informuotumas apie turizmo maršrutuose esančias lankytinas vietas.</t>
  </si>
  <si>
    <t xml:space="preserve">Atsižvelgiant į Pasvalio rajono teritorijoje sparčiau nei prognozuota mažėjantį gyventojų skaičių, bendrojo plano turinio kokybinius trūkumus, sprendinių įgyvendinimo eigą, nekonkrečius ir deklaratyvius sprendinius dėl kraštovaizdžio formavimo ir gamtinio karkaso, taip pat įvertinant nuo 2014 m. sausio 1 d. pasikeitusį teritorijų planavimo teisinį reguliavimą, siūloma keisti Pasvalio rajono teritorijos bendrąjį planą. 
Keičiant Pasvalio rajono teritorijos bendrąjį planą bus įvertintas 2015 m. spalio 2 d. patvirtintas „Nacionalinis kraštovaizdžio tvarkymo planas“, kuris yra valstybės lygmens specialusis planas ir apima visą Lietuvos Respublikos teritoriją. Remiantis „Nacionalinio kraštovaizdžio tvarkymo plano“ pagrindinėmis nuostatomis, keičiant Bendrąjį planą bus nustatytos kraštovaizdžio tvarkymo zonos pagal svarbiausius rajono teritorijos vystymo prioritetus, urbanistinio ir gamtinio karkaso plėtojimo interesus. Bus pateikti tiksliniai formuojamo kraštovaizdžio bendrosios teritorinės struktūros optimalumo kokybės rodikliai. Keičiamame bendrajame plane bus numatytos kraštovaizdžio tvarkymo reglamentavimo kryptys, siūlomos priemonės ir apribojimai, užtikrinantys kraštovaizdžio bendrąją ekologinę pusiausvyrą, gamtinio karkaso formavimą, gamtinių, kultūrinių vertybių ar kraštovaizdžio kompleksų išsaugojimą. „Nacionalinio kraštovaizdžio tvarkymo plano“ sprendiniai bus prioritetiniai priimant Pasvalio rajono inžinerinių tinklų, susisiekimo komunikacijų, atsinaujinančių energijos išteklių naudojimo plėtros galimybių kraštovaizdžio požiūriu sprendinius.
Projektas įgyvendinamas pagal Aprašo veiklą 11.1. kraštovaizdžio ir (ar) gamtinio karkaso sprendinių koregavimas arba keitimas savivaldybių ar jų dalių bendruosiuose planuose.
Pasvalio rajono teritorijos bendrasis planas patvirtintas Pasvalio rajono savivaldybės tarybos 2008-03-26 sprendimu Nr. T1-47 „Dėl Pasvalio teritorijos bendrojo plano patvirtinimo“.
</t>
  </si>
  <si>
    <t xml:space="preserve">Pagrindinė problema yra ta, kad didžiausią neigiamą poveikį kraštovaizdžio struktūrai Panevėžio rajono savivaldybės teritorijoje daro spartus žaliųjų erdvių mazėjimas, priemiesčio urbanizacijos plėtros procesai, erozijos procesai, taip pat apleistais statiniais, karjerais ir durpynais pažeistos teritorijos.
Siekiant pagerinti Panevėžio rajono kraštovaizdžio teritorijos būklę, stiprinant ir palaikant kraštovaizdžio ekologinę pusiausvyrą, atkuriant pažeistas teritorijas, didinant kraštovaizdžio vizualinį estetinį potencialą, inicijuojamas projekto ,,Krštovaizdžio apsaugos priemonių įgyvendinimas Panevėžio rajone II etapas“ rengimas. Projekto vykdymo metu numatoma:
— igyvendinti kraštovaizdžio formavimo ir ekologinės būklės gerinimo priemones Angelų slėnyje ir Nevėžio pakrantėse, Miežisškių sen. ir Uliūnų kaimo rekreacinėje teritorijoje, Ramygalos sen.
— likviduoti tris bešeimininkius apleistus pastatus:
— sutvarkyti kasybos darbais pažeistas žemes.
Projekto nauda Panevėžio rajono savivaldybei yra akivaizdi, nes igyvendintos priemonės prisidės prie kraštovaizdžio arealų geoekologinio potencialo išsaugojimo, biologinės įvairovės nykimo pristabdymo, kraštovaizdžio apsaugos ir tvarkymo. 
</t>
  </si>
  <si>
    <t>Panevėžio miesto darnaus judumo planas – strateginio planavimo dokumentas, kurio tikslas spręsti Panevėžio miestui kylančius susisiekimo iššūkius, įgyvendinti pasaulinius ekologiškumo reikalavimus bei padaryti miestą patogų tiek vietos gyventojams, tiek miesto svečiams. Darnaus judumo plano įgyvendinimas leis sukurti infrastruktūrą, skatinančią sveiką gyvenimo būdą ir didins gyvenamosios aplinkos patrauklumą Panevėžio mieste. Rengiant darnaus judumo planą bus atidžiai įvertinama, planuojama Panevėžio miesto urbanistinė, ekonominė plėtra bei siūlomi inovatyvūs sprendimai šių aspektų tarpusavio integracijai. Darnaus judumo plano rengimas yra sudėtingas uždavinys, balansuojantis tarp dviejų kraštutinumų: pirma - loginiu mąstymu pagrįsto proceso, kai kritiškai pamatuojama ir įvertinama situacija, sprendimai pagrindžiami socialiniais-ekonominiais rodikliais ir loginiais argumentais; antra -  kūrybiškumu pagrįsto proceso, kuriame atsisakoma įprastų taisyklių ir siekiama kurti naują suvokimą.</t>
  </si>
  <si>
    <t xml:space="preserve">Inicijuojamo projekto tikslas – gerinti kraštovaizdžio planavimo kokybę bei užtikrinti kryptingą ir darnų kraštovaizdžio formavimą ir vizualinio estetinio potencialo didinimą Biržų rajone.  
Pagrindinės projekto veiklos: kraštovaizdžio ir (ar) gamtinio karkaso sprendinių koregavimas arba keitimas savivaldybės bendrajame plane (11.1. Aprašo punktas) ir bešeimininkių apleistų pastatų ir įrenginių likvidavimas (11.4. Aprašo punktas)
Įgyvendinus projektą bus parengtas Biržų rajono savivaldybės teritorijos bendrojo plano keitimas, kurio sprendiniuose bus numatyti detalesni gamtinio karkaso bei kraštovaizdžio formavimo, gerinimo ir išsaugojimo principai bei perspektyvos, kurie sudarys prielaidas saugoti kraštovaizdį rengiant žemesnio lygmens teritorijų planavimo dokumentus, žemėtvarkos planavimo dokumentus, pastatų statybos techninius projektus bei teritorijų tvarkymo ir želdynų įkūrimo ar tvarkymo projektus. 
Inicijuojamo projekto tikslas – gerinti kraštovaizdžio planavimo kokybę bei užtikrinti kryptingą ir darnų kraštovaizdžio formavimą ir vizualinio estetinio potencialo didinimą Biržų rajone.  
Pagrindinės projekto veiklos: kraštovaizdžio ir (ar) gamtinio karkaso sprendinių koregavimas arba keitimas savivaldybės bendrajame plane (11.1. Aprašo punktas) ir bešeimininkių apleistų pastatų ir įrenginių likvidavimas (11.4. Aprašo punktas)
Įgyvendinus projektą bus parengtas Biržų rajono savivaldybės teritorijos bendrojo plano keitimas, kurio sprendiniuose bus numatyti detalesni gamtinio karkaso bei kraštovaizdžio formavimo, gerinimo ir išsaugojimo principai bei perspektyvos, kurie sudarys prielaidas saugoti kraštovaizdį rengiant žemesnio lygmens teritorijų planavimo dokumentus, žemėtvarkos planavimo dokumentus, pastatų statybos techninius projektus bei teritorijų tvarkymo ir želdynų įkūrimo ar tvarkymo projektus. 
Inicijuojamo projekto tikslas – gerinti kraštovaizdžio planavimo kokybę bei užtikrinti kryptingą ir darnų kraštovaizdžio formavimą ir vizualinio estetinio potencialo didinimą Biržų rajone.  
Pagrindinės projekto veiklos: kraštovaizdžio ir (ar) gamtinio karkaso sprendinių koregavimas arba keitimas savivaldybės bendrajame plane (11.1. Aprašo punktas) ir bešeimininkių apleistų pastatų ir įrenginių likvidavimas (11.4. Aprašo punktas)
Įgyvendinus projektą bus parengtas Biržų rajono savivaldybės teritorijos bendrojo plano keitimas, kurio sprendiniuose bus numatyti detalesni gamtinio karkaso bei kraštovaizdžio formavimo, gerinimo ir išsaugojimo principai bei perspektyvos, kurie sudarys prielaidas saugoti kraštovaizdį rengiant žemesnio lygmens teritorijų planavimo dokumentus, žemėtvarkos planavimo dokumentus, pastatų statybos techninius projektus bei teritorijų tvarkymo ir želdynų įkūrimo ar tvarkymo projektus. 
Inicijuojamo projekto tikslas – gerinti kraštovaizdžio planavimo kokybę bei užtikrinti kryptingą ir darnų kraštovaizdžio formavimą ir vizualinio estetinio potencialo didinimą Biržų rajone.  
Pagrindinės projekto veiklos: kraštovaizdžio ir (ar) gamtinio karkaso sprendinių koregavimas arba keitimas savivaldybės bendrajame plane (11.1. Aprašo punktas) ir bešeimininkių apleistų pastatų ir įrenginių likvidavimas (11.4. Aprašo punktas)
Įgyvendinus projektą bus parengtas Biržų rajono savivaldybės teritorijos bendrojo plano keitimas, kurio sprendiniuose bus numatyti detalesni gamtinio karkaso bei kraštovaizdžio formavimo, gerinimo ir išsaugojimo principai bei perspektyvos, kurie sudarys prielaidas saugoti kraštovaizdį rengiant žemesnio lygmens teritorijų planavimo dokumentus, žemėtvarkos planavimo dokumentus, pastatų statybos techninius projektus bei teritorijų tvarkymo ir želdynų įkūrimo ar tvarkymo projektus. 
Inicijuojamo projekto tikslas – gerinti kraštovaizdžio planavimo kokybę bei užtikrinti kryptingą ir darnų kraštovaizdžio formavimą ir vizualinio estetinio potencialo didinimą Biržų rajone.  
Pagrindinės projekto veiklos: kraštovaizdžio ir (ar) gamtinio karkaso sprendinių koregavimas arba keitimas savivaldybės bendrajame plane (11.1. Aprašo punktas) ir bešeimininkių apleistų pastatų ir įrenginių likvidavimas (11.4. Aprašo punktas)
Įgyvendinus projektą bus parengtas Biržų rajono savivaldybės teritorijos bendrojo plano keitimas, kurio sprendiniuose bus numatyti detalesni gamtinio karkaso bei kraštovaizdžio formavimo, gerinimo ir išsaugojimo principai bei perspektyvos, kurie sudarys prielaidas saugoti kraštovaizdį rengiant žemesnio lygmens teritorijų planavimo dokumentus, žemėtvarkos planavimo dokumentus, pastatų statybos techninius projektus bei teritorijų tvarkymo ir želdynų įkūrimo ar tvarkymo projektus. 
</t>
  </si>
  <si>
    <t>2.1.1.2.12</t>
  </si>
  <si>
    <t>R059907-363100-1084</t>
  </si>
  <si>
    <t>Pastato Gedimino g. 53B, Kupiškyje, atnaujinimas ir pritaikymas verslui</t>
  </si>
  <si>
    <t>Vidaus reikalų ministerijja</t>
  </si>
  <si>
    <t>07.1.1-CPVA-V-907</t>
  </si>
  <si>
    <t>R.N.921</t>
  </si>
  <si>
    <t>R.N.922</t>
  </si>
  <si>
    <t>Naujos darbo vietos tvarkomose teritorijose (vnt.)</t>
  </si>
  <si>
    <t>Pastatyti arba atnaujinti viešieji arba komerciniai pastatai miestų vietovėse (kv. m.)</t>
  </si>
  <si>
    <t xml:space="preserve">Projekto metu bus atnaujintas 1935 m. statybos, 2900 kv. m. buvęs kareivinių pastatas, adresu Gedimino g. 53B, Kupiškis. Projekto įgyvendinimo metu planuojama renovuoti morališkai ir fiziškai susidėvėjusį pastatą atnaujinant stogo dangą, pakeičiant senus langus ir renovuojant šildymo sistemą. Sutvarkius ir komercinėms veikloms vykdyti pritaikius morališkai r fiziškai susidėvėjusį 2900 kv. m. buvusių kareivinių pastatą, adresu Gedimino g. 53B, Kupiškis, bus sukurta patraukli aplinka galimiems investuotojams, socialinei ir ekonominei plėtrai, bus sudarytos sąlygos pilnam statinio įveiklinimui, sukuriamos puikios prielaidos kurtis naujiems verslo objektams su naujomis darbo vietomis. </t>
  </si>
  <si>
    <t xml:space="preserve">Planuojama pėsčiųjų ir dviračių tako 2,5 m. pločio įrengimas, gatvės pašivetimo rekonstrukcija, gatvės dangos rekonstravimas (važiuojamoji dalis - 6,0 m.), lietaus nuotekų sistemos įrengimas. </t>
  </si>
  <si>
    <t>Vietos vienetų investicijos tvarkomose teritorijoje, tūkst. EUR</t>
  </si>
  <si>
    <t>Projektas RPT 2019 m. sprendimu Nr. 51/4S-19 išbrauktas</t>
  </si>
  <si>
    <t xml:space="preserve">Projektas RPT 2019 m. rugsėjo 3 d. sprendimu Nr. 51/4S-19 išbrauktas </t>
  </si>
  <si>
    <t>Priemonė RPT 2019-09-03 sprendimu Nr. 51-4S-19 išbraukta</t>
  </si>
  <si>
    <t>Projektas RPT 2019-09-03 sprendimu Nr. 51/4S-19 išbrauktas</t>
  </si>
  <si>
    <t>Priemonė RPT 2019-09-03 sprendimu Nr. 51/4S-19 išbraukta</t>
  </si>
  <si>
    <t xml:space="preserve"> </t>
  </si>
  <si>
    <t>2.1.2.9.7</t>
  </si>
  <si>
    <t>R055516-190000-1144</t>
  </si>
  <si>
    <t xml:space="preserve"> Pagrindinė problema, kuriai spręsti inicijuotas šis projektas – nepakankamas tinkamai išvystytos pėsčiųjų ir bevariklio transporto susisiekimo infrastruktūros prieinamumas Panevėžio  priemiesčio gyventojams. Šiuo metu modernių, reikalavimus atitinkančių dviračių takų (atkarpų) Panevėžio mieste jau yra nemažai, tačiau susisiekimui su priemiestiniu Berčiūnų kaimu, į  kurį - intensyviausias pėsčiųjų ir dviratininkų eismas, nėra užtikrintas saugus eismas, t.y.  pėsčiųjų- dviračių takas neatitinka Pėsčiųjų ir dviračių takų projektavimo rekomendacijų R PDTP 12 nuostatų ir nėra pritaikytas naudotis visiems visuomenės grupių atstovams.</t>
  </si>
  <si>
    <t>2.1.2.9.8</t>
  </si>
  <si>
    <t>R055516-190000-2144</t>
  </si>
  <si>
    <t>Dviračių ir pėsčiųjų tako Biržų mieste, Jaunimo g. dalyje, įrengimas</t>
  </si>
  <si>
    <t>Dviračių ir pėsčiųjų juostų tiesimas. Įrengtas takas įsijungs į esamą dviračių ir pėsčiųjų taką prie Širvėnos ežero.</t>
  </si>
  <si>
    <t xml:space="preserve">Panevėžio miesto savivaldybės </t>
  </si>
  <si>
    <t>1.1.4.4</t>
  </si>
  <si>
    <t>1.1.4.4.1</t>
  </si>
  <si>
    <t>Rekreacinių ir sveikatinimo paslaugų ir infrastruktūros išvystymas bei plėtra viešosios įstaigos Respublikinės Panevėžio ligoninės filiale Likėnų reabilitacijos ligoninėje</t>
  </si>
  <si>
    <t>VšĮ Respublikinė Panevėžio ligoninė</t>
  </si>
  <si>
    <t>KT</t>
  </si>
  <si>
    <t>R056000-273250-1059</t>
  </si>
  <si>
    <t xml:space="preserve">Išsaugoti, sutvarkyti ar atkurti įvairaus teritorinio lygmens kraštovaizdžio arealai </t>
  </si>
  <si>
    <t xml:space="preserve">Gydomojo korpuso, gydyklų,  ir maisto bloko rekonstravimas. Palatų, kineziterapijos salės, koplyčios rekonstravimas. Fasado lauko sienų šiltinimas. Teritorijos, privažiavimo ir priėjimo kelių sutvarkymas. Atidirbto purvo sandeliavimo vietų įrengimas. Parko infrastruktūros pritaikymas sveikatinimui, sutvarkymas takų, sporto aikštynų. Už skirtą finansavimą buvo rekonstruota dalis gydomojo korpuso, įrengta proced. patalpos su baseinu, patalpos pritaikytos gydomąjai reabilitacijai. Užbaigus rekonstrukciją bus įrengtos papildomai 40 lovų gydomai reabilitacijai. Per metus papildomai gydyti iki 400 ligonių. Pilnai įgyvendinus projektą Likėnų reabilitacinėje ligoninėje bus 120 ligonių lovų.  </t>
  </si>
  <si>
    <t xml:space="preserve">Reabilitacijos ir sveikatinimo paslaugų gerinimas </t>
  </si>
  <si>
    <t>Panevėžio miesto savivaldybės administracija ir Panevėžio rajono savivaldybės administracija fiziniams ir juridiniams asmenims teikia viešąsias administracines paslaugas. Dalies paslaugų kokybė ir asmenų aptarnavimas galėtų būti gerinamas, nėra stebima ir vertinama paslaugų teikimo kokybė, paslaugos tik iš dalies teikiamos vieno langelio principu. Pagrindinė problema, su kuria susiduria abi savivaldybės, ir kurią siekiama išspręsti projektu yra PMSA ir PRSA asmenų aptarnavimo ir teikiamų paslaugų kokybės neatitinkimas interesantų poreikių.
Projekto tikslas - padidinti teikiamų administracinių paslaugų ir asmenų aptarnavimo kokybę.
Projekto veiklos: peržiūrimi ir tobulinami teikiamų administracinių paslaugų procesai ir procedūros, tobulinama klientų aptarnavimo kokybė, piliečių chartijų kūrimas, darbuotojų kvalifikacijos kėlimas.
Projektu "Paslaugų ir asmenų aptarnavimo kokybės gerinimas Panevėžio miesto ir Panevėžio rajono savaldybėse" siekiama, kad pakiltų asmenų pasitenkinimas PMSA ir PRSA klientų aptarnavimu, sutrumpėtų vieno kliento aptarnavimo laikas, padidėtų paslaugų skaičius, kurias galima suteikti iš karto ir sutrumpėtų paslaugų suteikimo procesas.                                   Kreipiantis dėl papildomo finansavimo planuojama papildomai įtraukti naują partnerį - Panevėžio socialinių paslaugų centrą. Įgyvendinant projektą veiklos bus vykdomos pagal FSA 11.2. savivaldybių viešojo valdymo institucijų veiklos organizavimo procedūrų (veiklos procesų), susijusių su paslaugų teikimu ir (ar) asmenų aptarnavimu, kūrimas, tobulinimas. Bus peržiūrėtos Panevėžio miesto savivaldybės administracijos Socialinių reikalų skyriaus bei Panevėžio socialinių paslaugų centro veiklos procesai, pateikiant rekomendacijas kaip jas tobulinti. Taip pat planuojama įdiegti vieno langelio principą socialinėms paslaugoms gauti Panevėžio m. savivaldybėje.</t>
  </si>
  <si>
    <t>Biržų lopšelyje-darželyje "Ąžuoliukas" bus atlikti 2-iejų vaikų ugdymo grupių patalpų, esančių Sąjungos g. 11, Biržų mieste, paprastojo remonto darbai bei įsigyta įranga, būtina kokybiškai vaikų ikimokyklinio ir priešmokyklinio ugdymo veiklai vykdyti.  Atnaujinus 2 ikimokyklinio vaikų ugdymo grupių infrastruktūrą bus sukurtos 3 naujos vaikų ugdymo vietos. Papildomomis finansavimo lėšomis bus atliekami Biržų lopšelio-darželio „Ąžuoliukas“ vienos vaikų ugdymo grupės patalpų paprastojo remonto darbai: vėdinimo, apšvietimo, vandentiekio, nuotekų šalinimo, medinių langų keitimas, vidaus patalpų remontas, naujų pertvarų įrengimas; įrangos ikimokyklinio ir priešmokyklinio ugdymo veiklai įsigijimas: integruoti baldai (drabužių spintelės, rankšluostukų kabyklos, spintos, virtuvėlės baldai ir įranga, žaislų ir ugdymo priemonių lentynos ir stalčiai, pertvarų užuolaidos ir kt.) bei mobilūs baldai (stalai, kėdės, čiužiniai vaikams, stalai ir kėdės auklėtojoms).</t>
  </si>
  <si>
    <t xml:space="preserve">Atsižvelgiant į Kupiškio vaikų lopšelyje - darželyje "Obelėlė" (toliau - Kupiškio vaikų l/d "Obelėlė") esantį vaikų ikimokyklinio / priešmokyklinio ugdymo vietų trūkumą, prastą vaikų ugdymo grupių ir joms priskiriamų erdvių patalpų būklę, nepakankamas sąlygas užtikrinti kokybišką ir prieinamą vaikų ugdymą bei siekiant padidinti kokybiško bendrojo ugdymo prieinamumą vaikams, gyvenantiems Kupiškio rajone, remiant savivaldybės iniciatyvą ir įsipareigojimus didinti įstaigų tinklo efektyvumą ir prieinamumą taip, kad visiems būtų sudarytos sąlygos gauti kokybiškas ir prieinamas švietimo paslaugas, projekto įgyvendinimo metu Kupiškio vaikų l/d „Obelėlė“ bus suremontuotos vienos lopšelio (15 vaikų) grupės, kurią lankančių vaikų amžius nuo 2 iki 3 metų bei vienos mišrios (16 vaikų) grupės, kurią lankančių vaikų amžius nuo 2 iki 6 metų, patalpos, neįgalių vaikų reikmėms bus pritaikytas patekimas į lopšelio - darželio patalpas, įrengiant du pandusus bei praplatinant lauko duris prie įėjimo į pastatą ir į lopšelio grupę.  
Projekto įgyvendinimo metu atlikus Kupiškio vaikų l/d „Obelėlė“ dviejų grupių ir joms priskiriamų erdvių patalpų kapitalinį remontą ir įsigijus baldus bei ugdymo turiniui perteikti reikalingą įrangą, bus sukurtos modernios, kūrybiškumą skatinančios ir saugios erdvės ikimokyklinio ugdymo programų įgyvendinimui, išaugs Kupiškio rajono vaikų ugdymo įstaigų tinklo veiklos efektyvumas, bus sukurtos papildomos vietos vaikų ugdymui ikimokyklinio / priešmokyklinio ugdymo įstaigoje.  Įgyvendinus projektą, bus atnaujintos dvi Kupiškio vaikų l.- d. „Obelėlė“ grupės ir joms priskiriamos patalpos (bus atnaujinta 15 esamų vietų ir įkurta 16 papildomų vietų vaikų ugdymui), įsigyti baldai ir ugdymo turiniui perteikti reikalinga įranga, sukurtos modernios, kūrybiškumą skatinančios ir saugios erdvės ikimokyklinio ugdymo programų įgyvendinimui, švietimo infrastruktūros pajėgumas išaugs nuo esamo 115 iki 131. </t>
  </si>
  <si>
    <t xml:space="preserve">Projekto problema – ugdymo vietų trūkumas Panevėžio lopšeliuose-darželiuose. 
Dėl vietos (patalpų) stygiaus nėra galimybių didinti grupių skaičiaus kituose miesto darželiuose. Ši problema sprendžiama pastatant Regos centro „Linelis“ I korpuso antrąjį aukštą ir pritaikant šiuo metu neracionaliai panaudojamas esamas patalpas naujoms grupėms veikti ir multisensorinei patalpai įrengti. Šios grupės bus aprūpintos modernia, vaikų kūrybiškumą ugdančia įranga, ir baldais. 
Įgyvendinus projektą bus įrengtos 4 papildomos darželinukų (3-7 metų amžiaus) grupės, kuriose bus papildomai sukurta 80 vietų. Rekonstravus regos centrą, įsigijus baldus bei įrangą, būtų sudarytos geresnės sąlygos padedant vaikams, turintiems specialiųjų poreikių, gauti kokybišką ugdymą ir savalaikę pedagogų pagalbą.  Tokiu būdu bus sudarytos sąlygos vykdyti inkliuzinį ugdymą. Modernizuota ikimokyklinio ugdymo įstaiga taps patrauklesne čia ugdomiems vaikams, jų tėveliams ir darbuotojams.                                                                                            Įgyvendinant projektą į įgyendinančiąją instituciją bus kreipiamasi dėl papildomo finansavimo pagal taisyklių 196.2 punktą, nes paraiškos rengimo metu nebuvo galima numatyti padidėjimo projekto sutartyje numatytoms veikloms įgyvendinti nustatytų projekto tinkamų finansuoti išlaidų sumos, t.y. tik parengus techninį projektą buvo įvertinta sąmatinė rangos darbų kaina, kuri yra ženkliai didesnė nei turimas finansavimas. </t>
  </si>
  <si>
    <t xml:space="preserve">Pagrindinės problemos, kurioms spręsti inicijuotas šis projektas- nepakankamas ikimokyklinių ir priešmokyklinių ugdymo paslaugų prieinamumas  ir ugdymo įstaigų veiklos efektyvumas Panevėžio rajone, Smilgių miestelyje. Problemą planuojama spręsti atnaujinant Smilgių gimnazijos ikimokyklinio ugdymo skyriaus pastatą, adresu Panevėžio r. Smilgių mstl. Ramioji g. 3.  Įgyvendinant projektą bus atnaujintos  esamos pastato vidaus patalpos, įrengta papildoma grupė 0-2 metų vaikams, įsigyta ir sumontuota įranga bei baldai, būtini tinkamam pastato naudojimui ir ugdymo veikloms vykdyti. Įgyvendinus projektą, bus sukurtos modernios ir saugios erdvės ikimokyklinio ir priešmokyklinio ugdymo programų įgyvendinimui, išaugs Panevėžio rajono vaikų ugdymo įstaigų tinklo veiklos efektyvumas. Vadovaujantis Iš Europos Sąjungos struktūrinių fondų lėšų bendrai finansuojamų regionų projektų atrankos tvarkos aprašo 20.4 punktu atstatytas projekto finansavimo intensyvumas. Įgyvendinus proejktą bus sukurtos modernios ir saugios erdvės ikimokyklinio ir priešmokyklinio ugdymo programų įgyvendinimui, išaugs Panevėžio rajono vaikų ugdymo įstaigų tinklo veiklos efektyvumas. </t>
  </si>
  <si>
    <t xml:space="preserve">Pagrindinė problema, kuriai spręsti inicijuotas šis projektas yra nepakankama lopšelio - darželio „Pumpurėlis“ paslaugų kokybė ir prieinamumas, kuri neužtikrina sklandaus ir kūrybiško ugdymo proceso. Taip pat darželyje veikia vaikų su negalia grupė, tačiau patekimas į pastatą ir grupes nėra tam pritaikytas.
Projektu siekiama pagerinti  Rokiškio lopšelio - darželio „Pumpurėlis“ infrastruktūrą, kurią atnaujinus pagerės teikiamų paslaugų kokybė ir prieinamumas. 
Projekto tikslas – didinti lopšelio - darželio „Pumpurėlis“ ikimokyklinio ir priešmokyklinio ugdymo įstaigos veiklos efektyvumą. 
Įgyvendinus projektą, bus atnaujintos 3 vaikų ugdymo grupės ir joms priskiriamų erdvių patalpos. Pastato remontui pasirinktas LD-01 pastato tipas. Kadangi lopšelyje - darželyje „Pumpurėlis“ yra neįgaliųjų grupė, projekto įgyvendinimo metu bus pritaikytas patekimas į pastatą ir į grupę žmonėms su negalia.                                                                                                       Siekiant pagerinti l/d "Punpurėlis" veiklos efektyvumą, projekto metu planuojama atnaujinti 4 lopšelio darželio "Pumpurėlis", esančio adresu Jaunystės g. 14, Rokiškis (unikalus pastato Nr. 7397-7000-9015) ugdymo grupes (1 grupė:1-38, 1-39, 1-40, 1-41, 1-42, 3 grupė: 2-86, 2-87, 2-88, 2-90, 2-89, 2-89a, 2-89b, 4 grupė:-2-85, 2-83, 2-82, 2-84, 2-91, 2-91a, 2-91b, 7 grupė: 2-17, 2-18, 1-19), numeriai pagal inventorinę bylą), bei vienos grupės patalpas pritaikyti patekimui į grupę žmonėms su negalia, ir įrengti pandusą.  </t>
  </si>
  <si>
    <t>2.1.2.6.3</t>
  </si>
  <si>
    <t xml:space="preserve"> Pagrindinė problema, kuriai spręsti inicijuotas šis projektas – prasta viešojo transporto  paslaugų  kokybė Panevėžio mieste. Įdiegus elektroninį bilietą būtų optimizuotasas maršrutų tinklas, sureguliuotas autobusų grafikas, pagerėtų apskaita,  informacijos teikimas autobusuose, stotelėse, internete ir jos pritaikymass žmonėms su negalia.  Priemonė numatytos Panevėžio darnaus judumo plane.</t>
  </si>
  <si>
    <t>P.S.324</t>
  </si>
  <si>
    <t xml:space="preserve">Įdiegtos intelektinės tanspoto sistemos </t>
  </si>
  <si>
    <t>Parengus Panevėžio miesto darnaus judumo planą siekiama kurti subalansuotą, šiuolaikinėmis technologijomis grindžiamą darnaus judumo sistemą. Įdiegus intelektinę transporto sistemą (toliau -ITS) bus užtikrinta FSA 34.1 veikla. Įgyvendinus projektą, bus modernizuotas avarinės būklės šviesoforų tinklas: Basanavičiau g. – Vilnius g.; J. Basanavičiaus – Ukmergės g.; J. Biliūno g. – Velžio kelias – Vilniaus g. – Pajuostės g.; J. Basanavičiaus g. – Savanorių a.; Vilniaus g. – Ramygalos g.; J. Basanavičiaus g. – Elektros g. įdiegiant   ITS, kurios modernizavimas turės teigiamą poveikį Panevėžio miesto eismo kokybės ir viešojo transporto patrauklumo didinimui, bevariklio transporto skatinimui.</t>
  </si>
  <si>
    <t xml:space="preserve">Intelektinės transporto sistemos diegimas Panevėžio mieste </t>
  </si>
  <si>
    <t>Panevėžio regionas</t>
  </si>
  <si>
    <t>Nenumatoma naudoti ES lešų</t>
  </si>
  <si>
    <t>Pėsčiųjų ir dviračių tako nuo Vakarinės g. link Berčiūnų gyvenvietės modernizavimas</t>
  </si>
  <si>
    <t>Pastatyti arba atnaujinti viešieji arba komerciniai pastatai miestų  vietovėse</t>
  </si>
  <si>
    <t>R055514-180000-0135</t>
  </si>
  <si>
    <t>R055514-180000-1135</t>
  </si>
  <si>
    <t>Projektas RPT 2019 m. rugsėjo 3 d. sprendimu Nr. 51/4S-19 išbrauktas</t>
  </si>
  <si>
    <t>2.1.1.2.13</t>
  </si>
  <si>
    <t>Buvusioje estrados teritorijoje: pėsčiųjų-dviračių takų, pėsčiųjų tilto per Apaščios upę, vaikų žaidimų aikštelės, automobilių stovėjimo aikštelės, aikštelės laikinai prekybos ir (ar) paslaugų vietai, apšvietimo, vaizdo stebėjimo kamerų įrengimas, tualeto statyba, J. Bielinio ir Reformatų g. rekonstrukcija, teritorijos apželdinimas; piliavietės teritorijoje su prieigomis: pėsčiųjų takų, automobilių stovėjimo vietų (aikštelių), aikštelių laikinoms prekybos ir (ar) paslaugų vietoms, pontoninės prieplaukos, apšvietimo, vaizdo stebėjimo kameros įrengimas, Radvilos g. rekonstrukcija, universalios sporto aikštelės rekonstrukcija, vaikų žaidimų aikštelės atnaujinimas, teritorijos apželdinimas, pliažo reljefo pertvarkymas, laiptų ir tiltelio nuo pliažo į pilies kiemą, vaikų žaidimų aikštelės, treniruoklių ir pan. pliaže įrengimas.</t>
  </si>
  <si>
    <t>Urbanistinės teritorijos Rokiškio mieste tarp Respublikos-Aušros-Parko-Taikos-Vilties-P.Širvio-Jaunystės-Panevėžio-Perkūno-Kauno-J.Basanavičiaus-Ąžuolų-Tyzenhauzų-Pievų-Juodupės-Laisvės gatvių sutvarkymas ir plėtra, III etapas</t>
  </si>
  <si>
    <t>Projektas išbrauktas RPT 2020 vasario 28 d. sprendimu Nr. 51/4S-7</t>
  </si>
  <si>
    <t>Biržų miesto viešųjų erdvių buvusioje estrados teritorijoje ir piliavietės teritorijoje su prieigomis modernizavimas, kuriant papildomus ir stiprinant esamus traukos centrus</t>
  </si>
  <si>
    <t>R050008-055000-0116</t>
  </si>
  <si>
    <t>Biržų kaimo gyvenamųjų vietovių atnaujinimas</t>
  </si>
  <si>
    <t xml:space="preserve">Panevėžio, Biržų, Pasvalio ir Rokiškio rajonų savivaldybėse surenkami antrinių žaliavų atliekų kiekiai neatitinka LR Vyriausybės 2014 m. balandžio 16 d. nutarimu Nr.366 patvirtintame Valstybiniame atliekų tvarkymo 2014-2020 metų plane reikalavimo bei neįgyvendina savivaldybių atliekų tvarkymo planuose nustatytų užduočių. Dalis komunalinių atliekų surinkimo konteinerių aikštelių neįrengtos pagal Minimalių komunalinių atliekų tvarkymo paslaugos kokybės reikalavimus, patvirtintus LR aplinkos ministro 2012 m. spalio 23 d. įsakymu Nr. D1-857 „Dėl Minimalių komunalinių atliekų tvarkymo paslaugos kokybės reikalavimų patvirtinimo“, žmonės su negalia negali privažiuoti prie konteinerių, aikštelės neatitinka estetinių reikalavimų, įrengta per mažai antrinių žaliavų atliekų surinkimo konteinerių aikštelių, dažnai popieriaus ir plastiko konteineriai perpildyti, šalia konteinerių primetama neišrūšiuotų bešeimininkių atliekų, dedamos į konteinerius netilpusios atliekos. 
 Projekto metu numatoma įrengti komunalinių atliekų rūšiuojamojo surinkimo aikšteles, pastatyti dvi didelių gabaritų atliekų surinkimo aikšteles, individualioms valdoms išdalinti kompostavimo priemones, įgyvendinti visuomenės informavimo atliekų prevencijos ir tvarkymo klausimais programą.
Įgyvendinus projektą bus padidintas antrinių žaliavų surinkimo aikštelių prieinamumas regiono gyventojams; įrengtos tvarkingos, estetiškai patrauklios ir žmonėms su negalia pritaikytos konteinerių aikštelės; didinamas gyventojų sąmoningumas, skatinant rūšiuoti; išspręsta bioskaidžių atliekų surinkimo problema individualiose valdose; sumažinta vizualinė tarša. Projekto daliniam finansavimui prašoma ES struktūrinių fondų paramos. Numatomos papildomosprojekto veiklos: 1) 1 vnt. DGASA su pavojingų atliekų surinkimo punktu joje (pietinėje Panevėžio miesto dalyje); 2) DGASA išplėtimas įrengiant 8 mainų punktus bei svarstykles veikiančiose DGASA (Savitiškio g.8, Panevėžys, Mūšos g. 12B, Pasvalys, Krantinės g.1, Biržų k., Biržų rajonas, Technikos g. 6I, Kupiškis, Kosmonautų g. 8, Vabalninkas, Beržytės g. 10, Garuckų k., Panevežio raj .), Projekto metu įrengtose DGASA (Vytauto g. 52A, Joniškėlis, Pasvalio raj., Pandėlio vs, Pandėlio sen., Rokiškio raj.); 3) pastato, skirto atliekų paruošimui naudoti pakartotinai, Panevėžio regioninio sąvartyno teritorijoje statyba; 4) vykdoma visuomenės informavimo kompanija (sukūriami mokomieji filmukai apie žiedinę ekonomiką, rūšiavimo svarbą ir projekto metu sukurtą
infrastruktūrą).
</t>
  </si>
  <si>
    <t>Vykdant projektą numatoma atlikti teritorijoje esančių želdinių inventorizavimą, želdinių tvarkymo darbus, įrengti pažintinius takus su sutankinta grunto danga. Bus įrengti informaciniai stendai, kurių dėka parko lankytojai galės pažinti unikalų kraštovaizdį su vertingomis botanine ir istorine prasme savybėmis. Numatoma parke įrengti  lengvų konstrukcijų pavėsines, kurios atliks ekologines, švietimo funkcijas. Taip pat numatoma įrengti mažosios architektūros elementus (suoliukus, šiukliadėžes).</t>
  </si>
  <si>
    <t>Įdiegtos intelektinės transporto sistemos</t>
  </si>
  <si>
    <r>
      <t xml:space="preserve">Kupiškio rajono savivaldybės administracijos iniciatyva 2017 m. liepos 12 d. buvo surašyti Statinių, kurie neturi savininkų (ar kurių savininkai nežinomi), apskaitos aktai. Savivaldybė skelbė statinių savininkų paiešką per visuomenės informavimo priemones bei kreipėsi į VĮ Turto banką dėl galimai bešeimininkio turto. Turto bankui neprieštaraujant, jog turtas butų įtrauktas į Savivaldybės apskaitą, buvo inicijuota turto pripažinimo bešeimininkiu procedūra.               Projektu siekiama pagerinti kraštovaizdžio vizualinį estetinį potencialą likviduojant bešeimininkius pastatus. Projekto metu planuojama likviduoti 31 pastatą. Bendra sutvarkyta teritorija sieks 1,83 ha. Projekto tikslinės grupės: Kupiškio rajono savivaldybės gyventojai. Tikslinės grupės poreikiai – sutvarkyta gyvenamoji aplinka, patrauklus kraštovaizdis, teritorija išnaudojama tikslinei paskirčiai (žemės ūkiui, poilsiui, rekreacijai). Projektas prisidės prie kraštovaizdžio estetinio vaizdo gerinimo ir gyvenamosios aplinkos patrauklumo gerinimo; Kupiškio rajono svečiai. Tikslinės grupės poreikiai – patrauklus kraštovaizdis. Projektas prisidės prie kraštovaizdžio estetinio vaizdo gerinimo ir Kupiškio rajono bei šalies patrauklumo gerinimo.                                               </t>
    </r>
    <r>
      <rPr>
        <sz val="12"/>
        <rFont val="Times New Roman"/>
        <family val="1"/>
      </rPr>
      <t xml:space="preserve"> Projektu siekiama pagerinti kraštovaizdžio vizualinį estetinį potencialą likviduojant bešeimininkius pastatus. Projekto metu planuojama likviduoti 41 pastatą. Bendra sutvarkyta teritorija sieks 1,83 ha. Projekto tikslinės grupės: Kupiškio rajono savivaldybės gyventojai. Tikslinės grupės poreikiai – patrauklus kraštovaizdis. Projektas prisidės prie kraštovaizdžio estetinio vaizdo gerinimo ir Kupiškio rajono bei šalies patrauklumo gerinimo</t>
    </r>
  </si>
  <si>
    <t>2.1.1.2.14</t>
  </si>
  <si>
    <t>Naujo sklypo Biržų m. Plento g. 2C įrengimas, sukuriant palankią infrastruktūrą privačioms investicijoms</t>
  </si>
  <si>
    <t>Vietos vienetų investicijos tvarkomoje ir (ar) su projektu susijusioje teritorijoje, EUR</t>
  </si>
  <si>
    <t>Naujos darbo vietos tvarkomoje teritorijoje ir (ar) su projektu susijusioje teritorijoje  (vnt.)</t>
  </si>
  <si>
    <t>P.B. 238</t>
  </si>
  <si>
    <t xml:space="preserve">Sukurtos arba atnaujintos atviros erdvės miestų vietovėse, kv. m. </t>
  </si>
  <si>
    <t>R059907-362900-3084</t>
  </si>
  <si>
    <t>Sklypo sutvarkymas (statinių pašalinimas, planiravimas, apželdinimas, aptvėrimas), vandentiekio, nuotekų, elektros ir dujų tinklų atnaujinimas ir (ar) įrengimas, apšvietimo įrengimas.</t>
  </si>
  <si>
    <t>Vietos vienetų investicijos tvarkomose teritorijose,  EUR</t>
  </si>
  <si>
    <t>Projektą numatyta įgyvendinti savivaldybės biudžeto lėšomis.</t>
  </si>
  <si>
    <t>Dviračių ir pėsčiųjų takų rekonstrukcija, apšvietimo sistemos rekonstrukcija ir plėtra, mažosios architektūros elementų įrengimas, vaikų žaidimo, lauko treniruoklių ir sporto aikštelių įrengimas, želdynų ir kraštovaizdžio sutvarkymas, inžinerinių tinklų rekonstrukcija ir plėtra, viešojo tualeto sutvarkymas, stovėjimo aikštelės (-ių) įrengimas</t>
  </si>
  <si>
    <t>Apšvietimo rekonstrukcija ir įrengimas, mažosios architektūros elementų įrengimas, želdynų ir kraštovaizdžio sutvarkymas, inžinerinių tinklų rekonstrukcija ir plėtra, viešųjų erdvių infrastruktūros elementų įrengimas</t>
  </si>
  <si>
    <t>Apšvietimo rekonstrukcija ir įrengimas, mažosios architektūros elementų įrengimas, želdynų ir kraštovaizdžio sutvarkymas, dviračių tako (-ų) sutvarkymas, tiltelių rekonstrukcija, vaikų žaidimo aikštelės ir lauko treniruoklių įrengimas, kitų viešųjų erdvių infrastruktūros ir mažosios architektūros elementų įrengimas, taip didinant susijusios teritorijos patrauklumą investicijoms, smulkiojo ir vidutinio verslo plėtrai.</t>
  </si>
  <si>
    <t>Priėjimų prie vandens įrengimas, persirengimo kabinų ir lauko tualeto įrengimas, mažosios architektūros elementų įrengimas, vaikų žaidimo aikštelės įrengimas, tinklinio aikštelės įrengimas, pėsčiųjų ir dviračių takų rekonstrukcija, privažiuojamosios gatvės iki J. Biliūno gatvės rekonstrukcija, automobilių stovėjimo aikštelės įrengimas, pontoninio liepto pastatymas, kitų viešųjų erdvių infrastruktūros ir mažosios architektūros elementų įrengimas.</t>
  </si>
  <si>
    <t>Kranto g. sutvarkymas, tilto prie bendruomenių rūmų sutvarkymas, mažosios architektūros elementų įrengimas, šaligatvių sutvarkymas, aplinkos sutvarkymas ir kt.</t>
  </si>
  <si>
    <t>Dviračių ir pėsčiųjų takų rekonstrukcija ir plėtra, apšvietimo sistemos rekonstrukcija ir plėtra, mažosios architektūros elementų įrengimas, želdynų ir kraštovaizdžio sutvarkymas, parkavimo aikštelių įrengimas bei esamų atnaujinimas, esamų autobusų stotelių atnaujinimas, kitų viešųjų erdvių infrastruktūros elementų įrengimas.</t>
  </si>
  <si>
    <t>Dviračių ir pėsčiųjų takų rekonstrukcija ir plėtra, apšvietimo sistemos rekonstrukcija ir plėtra, mažosios architektūros elementų įrengimas, vaikų žaidimo aikštelės įrengimas, želdynų ir kraštovaizdžio sutvarkymas, inžinerinių tinklų įrengimas, upės pakrantės sutvarkymas, poilsinių įrengimas, netradicinių sporto šakų aikštelės atnaujinimas, šunų vedžiojimo aikštelės įrengimas, automobilių aikštelių įrengimas</t>
  </si>
  <si>
    <t>Nepriklausomybės aikštės dangos keitimas, apšvietimo rekonstrukcija ir įrengimas, mažosios architektūros elementų įrengimas, želdynų ir kraštovaizdžio sutvarkymas</t>
  </si>
  <si>
    <t>Pakrančių, apšvietimo sistemos rekonstrukcija ir plėtra, kitų viešųjų erdvių infrastruktūros ir mažosios architektūros elementų įrengimas ar atnaujinimas</t>
  </si>
  <si>
    <t>Dviračių ir pėsčiųjų takų rekonstrukcija, apšvietimo sistemos rekonstrukcija ir plėtra, tiltelių rekonstrukcija, mažosios architektūros elementų įrengimas, upės pakrantės sutvarkymas ir pritaikymas maudynėms, vaikų žaidimo aikštelių, lauko treniruoklių ir sporto aikštelių įrengimas, šunų vedžiojimo aikštelės įrengimas, vasaros estrados įrengimas (rekonstrukcija), parkavimo aikštelės įrengimas pagal aikštelių planą, inžinerinių tinklų įrengimas, želdynų ir kraštovaizdžio sutvarkymas, kitų viešųjų erdvių infrastruktūros ir mažosios architektūros elementų įrengimas ar atnaujinimas</t>
  </si>
  <si>
    <t>Projektas išbrauktas iš ITVP</t>
  </si>
  <si>
    <t>R059905-363100-2084</t>
  </si>
  <si>
    <t>2.1.1.1.15</t>
  </si>
  <si>
    <t>R059907-361219-1073</t>
  </si>
  <si>
    <t>Susisiekimo su Panevėžio LEZ gerinimas, modernizuojant J. Janonio g.–Vakarinės g.–Pramonės g. sankryžą</t>
  </si>
  <si>
    <t>Vykdant Projektą numatoma atnaujinti žemu transporto priemonių srauto pralaidumo lygiu pasižyminčią J. Janonio g. - Vakarinės g. - Pramonės g. sankryžą, taip prisidedant prie palankių,sąlygų verslo kūrimui ir plėtrai Panevėžio LEZ sudarymo.Atnaujinus sankryžas Panevėžio verslo įmonėms bus sudarytos sąlygos investuoti į verslo plėtrą ir/ar kūrimą Panevėžio LEZ bei J. Janonio g. teritorijoje, įkuriant naujas darbo vietas.Sutvarkyta susiekimo infrastruktūra,užtikrinanti saugų ir patogų susiekimą,paskatins smulkiųjų ir vidutinių verslininkų įsikūrimą netoli atnaujintos infrastruktūros,nes sutvarkyta infrastruktūra prisideda prie teikiamų viešųjų paslaugų kokybės.</t>
  </si>
  <si>
    <t>Projektas išbrauktas 2020-08-43 sprendimu Nr. 51/4S-24</t>
  </si>
  <si>
    <t>Projektas išbrauktas 2020-08-04 sprendimu Nr.51/4S-24</t>
  </si>
  <si>
    <t>2.1.2.3.4</t>
  </si>
  <si>
    <t>P.S.330</t>
  </si>
  <si>
    <t xml:space="preserve">Sukurti /pagerinti maisto / virtuvės atliekų apdorojimo pajėgumai </t>
  </si>
  <si>
    <t xml:space="preserve">Siekiant įgyvendinti Atliekų direktyvos reikalavimus „valstybės narės užtikrina, kad ne vėliau kaip 2023 m. gruodžio 31 d. &lt;...&gt; biologinės atliekos būtų arba atskiriamos ir perdirbamos jų susidarymo  vietoje, arba surenkamos atskirai ir nemaišomos su kitų tipų atliekomis“, būtina imtis priemonių, kurios pagerintų komunalinių atliekų tvarkymą Panevėžio regione. Projekte numatomos šios veiklos: 
- PRATC infrastruktūros pritaikymas maisto/ virtuvės atliekų paruošimui perdirbti;
- Reikiamos įrangos/įrenginių įsigijimas maisto/virtuvės atliekų apdorojimui.
</t>
  </si>
  <si>
    <t>R050008-055000-1116</t>
  </si>
  <si>
    <t>Maisto / virtuvės atliekų apdorojimo pajėgumų sukūrimas Panevėžio regione</t>
  </si>
  <si>
    <t>2020-02-28 SPT sprendimu Nr. 51/4S-6 projektų sąrašas panaikintas</t>
  </si>
  <si>
    <t>Aktuali redakcija nuo 2020 m. gruodžio 31 d. (2020 m. gruodžio 31 d. sprendimas Nr. 51/4S-37)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</si>
</sst>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Lt&quot;_-;\-* #,##0.00\ &quot;Lt&quot;_-;_-* &quot;-&quot;??\ &quot;Lt&quot;_-;_-@_-"/>
    <numFmt numFmtId="43" formatCode="_-* #,##0.00\ _L_t_-;\-* #,##0.00\ _L_t_-;_-* &quot;-&quot;??\ _L_t_-;_-@_-"/>
    <numFmt numFmtId="164" formatCode="##;&quot;&quot;"/>
    <numFmt numFmtId="165" formatCode="#,###.00;&quot;&quot;"/>
    <numFmt numFmtId="166" formatCode="#,###;&quot;&quot;"/>
    <numFmt numFmtId="167" formatCode="0.000"/>
    <numFmt numFmtId="168" formatCode="#,##0.000"/>
  </numFmts>
  <fonts count="61"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9"/>
      <color theme="1"/>
      <name val="Times New Roman"/>
      <family val="1"/>
      <charset val="186"/>
    </font>
    <font>
      <sz val="11"/>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sz val="11"/>
      <name val="Calibri"/>
      <family val="2"/>
      <charset val="186"/>
      <scheme val="minor"/>
    </font>
    <font>
      <sz val="9"/>
      <name val="Times New Roman"/>
      <family val="1"/>
      <charset val="186"/>
    </font>
    <font>
      <u/>
      <sz val="11"/>
      <color theme="10"/>
      <name val="Calibri"/>
      <family val="2"/>
      <charset val="186"/>
      <scheme val="minor"/>
    </font>
    <font>
      <sz val="12"/>
      <name val="Times New Roman"/>
      <family val="1"/>
    </font>
    <font>
      <sz val="11"/>
      <color theme="1"/>
      <name val="Calibri"/>
      <family val="2"/>
      <scheme val="minor"/>
    </font>
    <font>
      <sz val="11"/>
      <name val="Times New Roman"/>
      <family val="1"/>
    </font>
    <font>
      <sz val="11"/>
      <name val="Calibri"/>
      <family val="2"/>
      <scheme val="minor"/>
    </font>
    <font>
      <sz val="11"/>
      <color indexed="8"/>
      <name val="Calibri"/>
      <family val="2"/>
      <charset val="186"/>
    </font>
    <font>
      <sz val="11"/>
      <color theme="1"/>
      <name val="Calibri"/>
      <family val="2"/>
      <charset val="186"/>
      <scheme val="minor"/>
    </font>
    <font>
      <sz val="12"/>
      <color rgb="FF000000"/>
      <name val="Times New Roman"/>
      <family val="1"/>
    </font>
    <font>
      <sz val="10"/>
      <name val="Times New Roman"/>
      <family val="1"/>
    </font>
    <font>
      <sz val="11"/>
      <name val="Calibri"/>
      <family val="2"/>
    </font>
    <font>
      <sz val="11"/>
      <color theme="1"/>
      <name val="Times New Roman"/>
      <family val="1"/>
    </font>
    <font>
      <b/>
      <sz val="11"/>
      <name val="Times New Roman"/>
      <family val="1"/>
    </font>
    <font>
      <sz val="11"/>
      <color indexed="8"/>
      <name val="Times New Roman"/>
      <family val="1"/>
    </font>
    <font>
      <sz val="12"/>
      <color theme="1"/>
      <name val="Times New Roman"/>
      <family val="1"/>
    </font>
    <font>
      <b/>
      <sz val="11"/>
      <color theme="1"/>
      <name val="Calibri"/>
      <family val="2"/>
      <charset val="186"/>
      <scheme val="minor"/>
    </font>
    <font>
      <b/>
      <sz val="9"/>
      <color theme="1"/>
      <name val="Times New Roman"/>
      <family val="1"/>
    </font>
    <font>
      <b/>
      <sz val="10"/>
      <color theme="1"/>
      <name val="Times New Roman"/>
      <family val="1"/>
    </font>
    <font>
      <b/>
      <sz val="11"/>
      <name val="Times New Roman"/>
      <family val="1"/>
      <charset val="186"/>
    </font>
    <font>
      <sz val="11"/>
      <name val="Times New Roman"/>
      <family val="1"/>
      <charset val="186"/>
    </font>
    <font>
      <sz val="11"/>
      <color rgb="FF000000"/>
      <name val="Times New Roman"/>
      <family val="1"/>
      <charset val="186"/>
    </font>
    <font>
      <sz val="11"/>
      <name val="Times New Roman"/>
      <family val="1"/>
      <charset val="1"/>
    </font>
    <font>
      <b/>
      <sz val="9"/>
      <name val="Times New Roman"/>
      <family val="1"/>
    </font>
    <font>
      <b/>
      <sz val="11"/>
      <color theme="1"/>
      <name val="Times New Roman"/>
      <family val="1"/>
      <charset val="186"/>
    </font>
    <font>
      <b/>
      <sz val="11"/>
      <color theme="1"/>
      <name val="Times New Roman"/>
      <family val="1"/>
    </font>
    <font>
      <sz val="10"/>
      <color theme="1"/>
      <name val="Times New Roman"/>
      <family val="1"/>
    </font>
    <font>
      <sz val="9"/>
      <color theme="1"/>
      <name val="Times New Roman"/>
      <family val="1"/>
    </font>
    <font>
      <sz val="11"/>
      <color rgb="FF000000"/>
      <name val="Times New Roman"/>
      <family val="1"/>
    </font>
    <font>
      <sz val="11"/>
      <name val="Calibri"/>
      <family val="2"/>
      <charset val="186"/>
    </font>
    <font>
      <b/>
      <sz val="11"/>
      <color rgb="FF000000"/>
      <name val="Times New Roman"/>
      <family val="1"/>
      <charset val="186"/>
    </font>
    <font>
      <strike/>
      <sz val="11"/>
      <color rgb="FFFF0000"/>
      <name val="Times New Roman"/>
      <family val="1"/>
    </font>
    <font>
      <strike/>
      <sz val="11"/>
      <color rgb="FF7030A0"/>
      <name val="Times New Roman"/>
      <family val="1"/>
    </font>
    <font>
      <b/>
      <sz val="12"/>
      <color theme="1"/>
      <name val="Times New Roman"/>
      <family val="1"/>
      <charset val="186"/>
    </font>
    <font>
      <b/>
      <sz val="10"/>
      <name val="Times New Roman"/>
      <family val="1"/>
      <charset val="186"/>
    </font>
    <font>
      <b/>
      <sz val="12"/>
      <name val="Times New Roman"/>
      <family val="1"/>
    </font>
    <font>
      <b/>
      <sz val="12"/>
      <color theme="1"/>
      <name val="Times New Roman"/>
      <family val="1"/>
    </font>
    <font>
      <i/>
      <sz val="12"/>
      <name val="Times New Roman"/>
      <family val="1"/>
      <charset val="186"/>
    </font>
    <font>
      <sz val="12"/>
      <name val="Times New Roman"/>
      <family val="1"/>
      <charset val="1"/>
    </font>
    <font>
      <sz val="12"/>
      <color rgb="FF000000"/>
      <name val="Times New Roman"/>
      <family val="1"/>
      <charset val="186"/>
    </font>
    <font>
      <sz val="12"/>
      <name val="Calibri"/>
      <family val="2"/>
      <scheme val="minor"/>
    </font>
    <font>
      <sz val="11"/>
      <color rgb="FFFF0000"/>
      <name val="Calibri"/>
      <family val="2"/>
      <charset val="186"/>
      <scheme val="minor"/>
    </font>
    <font>
      <sz val="11"/>
      <color rgb="FFFF0000"/>
      <name val="Times New Roman"/>
      <family val="1"/>
    </font>
    <font>
      <strike/>
      <sz val="11"/>
      <name val="Times New Roman"/>
      <family val="1"/>
      <charset val="186"/>
    </font>
    <font>
      <strike/>
      <sz val="11"/>
      <color theme="1"/>
      <name val="Times New Roman"/>
      <family val="1"/>
      <charset val="186"/>
    </font>
    <font>
      <sz val="11"/>
      <color rgb="FFFF0000"/>
      <name val="Times New Roman"/>
      <family val="1"/>
      <charset val="186"/>
    </font>
    <font>
      <sz val="10"/>
      <name val="Times New Roman"/>
      <family val="1"/>
      <charset val="186"/>
    </font>
    <font>
      <b/>
      <sz val="11"/>
      <color rgb="FFFF0000"/>
      <name val="Calibri"/>
      <family val="2"/>
      <charset val="186"/>
      <scheme val="minor"/>
    </font>
    <font>
      <b/>
      <sz val="11"/>
      <color rgb="FF0070C0"/>
      <name val="Calibri"/>
      <family val="2"/>
      <charset val="186"/>
      <scheme val="minor"/>
    </font>
    <font>
      <b/>
      <sz val="11"/>
      <color rgb="FF7030A0"/>
      <name val="Calibri"/>
      <family val="2"/>
      <charset val="186"/>
      <scheme val="minor"/>
    </font>
  </fonts>
  <fills count="10">
    <fill>
      <patternFill patternType="none"/>
    </fill>
    <fill>
      <patternFill patternType="gray125"/>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8">
    <xf numFmtId="0" fontId="0" fillId="0" borderId="0"/>
    <xf numFmtId="0" fontId="7" fillId="0" borderId="0"/>
    <xf numFmtId="0" fontId="13" fillId="0" borderId="0" applyNumberFormat="0" applyFill="0" applyBorder="0" applyAlignment="0" applyProtection="0"/>
    <xf numFmtId="0" fontId="15" fillId="0" borderId="0"/>
    <xf numFmtId="0" fontId="15" fillId="0" borderId="0"/>
    <xf numFmtId="0" fontId="18" fillId="0" borderId="0"/>
    <xf numFmtId="44" fontId="19" fillId="0" borderId="0" applyFont="0" applyFill="0" applyBorder="0" applyAlignment="0" applyProtection="0"/>
    <xf numFmtId="0" fontId="19" fillId="0" borderId="0"/>
  </cellStyleXfs>
  <cellXfs count="453">
    <xf numFmtId="0" fontId="0" fillId="0" borderId="0" xfId="0"/>
    <xf numFmtId="0" fontId="6" fillId="0" borderId="0" xfId="0" applyFont="1" applyAlignment="1">
      <alignment vertical="center"/>
    </xf>
    <xf numFmtId="0" fontId="0" fillId="0" borderId="0" xfId="0"/>
    <xf numFmtId="0" fontId="4" fillId="0" borderId="1" xfId="0" applyFont="1" applyBorder="1" applyAlignment="1">
      <alignment vertical="center" wrapText="1"/>
    </xf>
    <xf numFmtId="0" fontId="5" fillId="0" borderId="1" xfId="0" applyFont="1" applyBorder="1" applyAlignment="1">
      <alignment vertical="center" wrapText="1"/>
    </xf>
    <xf numFmtId="0" fontId="10" fillId="0" borderId="0" xfId="0" applyFont="1"/>
    <xf numFmtId="0" fontId="11" fillId="0" borderId="0" xfId="0" applyFont="1"/>
    <xf numFmtId="0" fontId="8"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0" fontId="12"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Border="1" applyAlignment="1">
      <alignment vertical="center" wrapText="1"/>
    </xf>
    <xf numFmtId="0" fontId="12" fillId="0" borderId="1" xfId="0" applyFont="1" applyBorder="1" applyAlignment="1">
      <alignment horizontal="center" vertical="center" wrapText="1"/>
    </xf>
    <xf numFmtId="0" fontId="0" fillId="0" borderId="0" xfId="0" applyAlignment="1">
      <alignment wrapText="1"/>
    </xf>
    <xf numFmtId="0" fontId="9" fillId="0" borderId="1" xfId="0" applyFont="1" applyBorder="1" applyAlignment="1">
      <alignment horizontal="center" vertical="center" wrapText="1"/>
    </xf>
    <xf numFmtId="4" fontId="0" fillId="0" borderId="0" xfId="0" applyNumberFormat="1" applyAlignment="1">
      <alignment vertical="top"/>
    </xf>
    <xf numFmtId="0" fontId="12" fillId="2" borderId="1" xfId="0" applyFont="1" applyFill="1" applyBorder="1" applyAlignment="1">
      <alignment vertical="center" wrapText="1"/>
    </xf>
    <xf numFmtId="0" fontId="9" fillId="2" borderId="1" xfId="0" applyFont="1" applyFill="1" applyBorder="1" applyAlignment="1">
      <alignment vertical="center" wrapText="1"/>
    </xf>
    <xf numFmtId="0" fontId="12" fillId="3" borderId="1" xfId="0" applyFont="1" applyFill="1" applyBorder="1" applyAlignment="1">
      <alignment vertical="center" wrapText="1"/>
    </xf>
    <xf numFmtId="0" fontId="9" fillId="3" borderId="1" xfId="0" applyFont="1" applyFill="1" applyBorder="1" applyAlignment="1">
      <alignment vertical="center" wrapText="1"/>
    </xf>
    <xf numFmtId="0" fontId="5" fillId="3" borderId="1" xfId="0" applyFont="1" applyFill="1" applyBorder="1" applyAlignment="1">
      <alignment vertical="center" wrapText="1"/>
    </xf>
    <xf numFmtId="4" fontId="14" fillId="0" borderId="1" xfId="0" applyNumberFormat="1" applyFont="1" applyFill="1" applyBorder="1" applyAlignment="1">
      <alignment horizontal="center" vertical="top" wrapText="1"/>
    </xf>
    <xf numFmtId="4" fontId="17" fillId="0" borderId="1" xfId="0" applyNumberFormat="1" applyFont="1" applyFill="1" applyBorder="1" applyAlignment="1">
      <alignment horizontal="center" vertical="top"/>
    </xf>
    <xf numFmtId="0" fontId="14" fillId="0" borderId="1" xfId="0" applyFont="1" applyBorder="1" applyAlignment="1">
      <alignment vertical="top" wrapText="1"/>
    </xf>
    <xf numFmtId="0" fontId="0" fillId="0" borderId="0" xfId="0" applyAlignment="1">
      <alignment vertical="top"/>
    </xf>
    <xf numFmtId="0" fontId="20" fillId="0" borderId="1" xfId="0" applyFont="1" applyFill="1" applyBorder="1" applyAlignment="1">
      <alignment vertical="top" wrapText="1"/>
    </xf>
    <xf numFmtId="0" fontId="17" fillId="0" borderId="1" xfId="0" applyFont="1" applyFill="1" applyBorder="1" applyAlignment="1">
      <alignment vertical="top"/>
    </xf>
    <xf numFmtId="0" fontId="17" fillId="0" borderId="5" xfId="0" applyFont="1" applyFill="1" applyBorder="1" applyAlignment="1">
      <alignment vertical="top"/>
    </xf>
    <xf numFmtId="0" fontId="16" fillId="0" borderId="1" xfId="0" applyFont="1" applyFill="1" applyBorder="1" applyAlignment="1">
      <alignment vertical="top" wrapText="1"/>
    </xf>
    <xf numFmtId="0" fontId="22" fillId="0" borderId="1" xfId="0" applyFont="1" applyFill="1" applyBorder="1" applyAlignment="1">
      <alignment vertical="top" wrapText="1"/>
    </xf>
    <xf numFmtId="0" fontId="23" fillId="0" borderId="0" xfId="0" applyFont="1"/>
    <xf numFmtId="0" fontId="16" fillId="0" borderId="0" xfId="0" applyFont="1"/>
    <xf numFmtId="0" fontId="23" fillId="0" borderId="1" xfId="0" applyFont="1" applyFill="1" applyBorder="1" applyAlignment="1">
      <alignment vertical="center" wrapText="1"/>
    </xf>
    <xf numFmtId="0" fontId="16" fillId="0" borderId="1" xfId="0" applyFont="1" applyBorder="1" applyAlignment="1">
      <alignment vertical="top" wrapText="1"/>
    </xf>
    <xf numFmtId="0" fontId="16" fillId="0" borderId="1" xfId="0" applyFont="1" applyBorder="1" applyAlignment="1">
      <alignment vertical="center" wrapText="1"/>
    </xf>
    <xf numFmtId="0" fontId="24" fillId="2" borderId="1" xfId="0" applyFont="1" applyFill="1" applyBorder="1" applyAlignment="1">
      <alignment vertical="center" wrapText="1"/>
    </xf>
    <xf numFmtId="0" fontId="16" fillId="2" borderId="1" xfId="0" applyFont="1" applyFill="1" applyBorder="1" applyAlignment="1">
      <alignment vertical="top" wrapText="1"/>
    </xf>
    <xf numFmtId="0" fontId="16" fillId="3" borderId="1" xfId="0" applyFont="1" applyFill="1" applyBorder="1" applyAlignment="1">
      <alignment vertical="top" wrapText="1"/>
    </xf>
    <xf numFmtId="0" fontId="16" fillId="6" borderId="1" xfId="0" applyFont="1" applyFill="1" applyBorder="1" applyAlignment="1">
      <alignment vertical="top" wrapText="1"/>
    </xf>
    <xf numFmtId="0" fontId="11" fillId="0" borderId="0" xfId="0" applyFont="1" applyAlignment="1">
      <alignment vertical="top"/>
    </xf>
    <xf numFmtId="0" fontId="1" fillId="0" borderId="0" xfId="0" applyFont="1" applyAlignment="1">
      <alignment horizontal="left" vertical="top"/>
    </xf>
    <xf numFmtId="0" fontId="1" fillId="0" borderId="0" xfId="0" applyFont="1" applyAlignment="1">
      <alignment vertical="top"/>
    </xf>
    <xf numFmtId="0" fontId="8" fillId="0" borderId="0" xfId="0" applyFont="1" applyAlignment="1">
      <alignment vertical="top"/>
    </xf>
    <xf numFmtId="0" fontId="12" fillId="0" borderId="1" xfId="0" applyFont="1" applyBorder="1" applyAlignment="1">
      <alignment horizontal="center" vertical="top" wrapText="1"/>
    </xf>
    <xf numFmtId="0" fontId="9" fillId="0" borderId="1" xfId="0" applyFont="1" applyBorder="1" applyAlignment="1">
      <alignment horizontal="center" vertical="top" wrapText="1"/>
    </xf>
    <xf numFmtId="0" fontId="0" fillId="0" borderId="0" xfId="0" applyFont="1" applyAlignment="1">
      <alignment vertical="top"/>
    </xf>
    <xf numFmtId="0" fontId="11" fillId="0" borderId="0" xfId="0" applyFont="1" applyAlignment="1">
      <alignment vertical="center"/>
    </xf>
    <xf numFmtId="0" fontId="0" fillId="0" borderId="0" xfId="0" applyAlignment="1">
      <alignment vertical="center"/>
    </xf>
    <xf numFmtId="0" fontId="2" fillId="0" borderId="1" xfId="0" applyFont="1" applyBorder="1" applyAlignment="1">
      <alignment horizontal="center" vertical="center" wrapText="1"/>
    </xf>
    <xf numFmtId="0" fontId="20" fillId="0" borderId="1" xfId="0" applyFont="1" applyBorder="1" applyAlignment="1">
      <alignment wrapText="1"/>
    </xf>
    <xf numFmtId="0" fontId="20" fillId="0" borderId="1" xfId="0" applyFont="1" applyBorder="1" applyAlignment="1">
      <alignment vertical="top" wrapText="1"/>
    </xf>
    <xf numFmtId="0" fontId="25" fillId="0" borderId="1" xfId="0" applyFont="1" applyFill="1" applyBorder="1" applyAlignment="1" applyProtection="1">
      <alignment vertical="top" wrapText="1" readingOrder="1"/>
      <protection locked="0"/>
    </xf>
    <xf numFmtId="0" fontId="20" fillId="0" borderId="1" xfId="0" applyFont="1" applyBorder="1" applyAlignment="1">
      <alignment vertical="top"/>
    </xf>
    <xf numFmtId="0" fontId="28" fillId="2" borderId="1" xfId="0" applyFont="1" applyFill="1" applyBorder="1" applyAlignment="1">
      <alignment vertical="center" wrapText="1"/>
    </xf>
    <xf numFmtId="0" fontId="28" fillId="3" borderId="1" xfId="0" applyFont="1" applyFill="1" applyBorder="1" applyAlignment="1">
      <alignment vertical="center" wrapText="1"/>
    </xf>
    <xf numFmtId="0" fontId="29" fillId="3" borderId="1" xfId="0" applyFont="1" applyFill="1" applyBorder="1" applyAlignment="1">
      <alignment vertical="center" wrapText="1"/>
    </xf>
    <xf numFmtId="0" fontId="29" fillId="2" borderId="1" xfId="0" applyFont="1" applyFill="1" applyBorder="1" applyAlignment="1">
      <alignment vertical="center" wrapText="1"/>
    </xf>
    <xf numFmtId="0" fontId="31" fillId="0" borderId="1" xfId="0" applyFont="1" applyBorder="1" applyAlignment="1">
      <alignment horizontal="center" vertical="center" wrapText="1"/>
    </xf>
    <xf numFmtId="0" fontId="30" fillId="3" borderId="1" xfId="0" applyFont="1" applyFill="1" applyBorder="1" applyAlignment="1">
      <alignment vertical="center" wrapText="1"/>
    </xf>
    <xf numFmtId="0" fontId="30" fillId="2" borderId="1" xfId="0" applyFont="1" applyFill="1" applyBorder="1" applyAlignment="1">
      <alignment vertical="center" wrapText="1"/>
    </xf>
    <xf numFmtId="0" fontId="16" fillId="0" borderId="1" xfId="0" applyFont="1" applyFill="1" applyBorder="1" applyAlignment="1">
      <alignment horizontal="left" vertical="top" wrapText="1"/>
    </xf>
    <xf numFmtId="164" fontId="16" fillId="0" borderId="1" xfId="0" applyNumberFormat="1" applyFont="1" applyFill="1" applyBorder="1" applyAlignment="1">
      <alignment horizontal="left" vertical="top" wrapText="1"/>
    </xf>
    <xf numFmtId="164" fontId="31" fillId="0" borderId="1" xfId="0" applyNumberFormat="1" applyFont="1" applyFill="1" applyBorder="1" applyAlignment="1">
      <alignment horizontal="left" vertical="top" wrapText="1"/>
    </xf>
    <xf numFmtId="0" fontId="31" fillId="0" borderId="1" xfId="0" applyFont="1" applyFill="1" applyBorder="1" applyAlignment="1">
      <alignment vertical="top" wrapText="1"/>
    </xf>
    <xf numFmtId="0" fontId="31" fillId="0" borderId="3" xfId="0" applyFont="1" applyFill="1" applyBorder="1" applyAlignment="1">
      <alignment vertical="top" wrapText="1"/>
    </xf>
    <xf numFmtId="0" fontId="31" fillId="4" borderId="0" xfId="0" applyFont="1" applyFill="1" applyBorder="1" applyAlignment="1">
      <alignment vertical="top" wrapText="1"/>
    </xf>
    <xf numFmtId="0" fontId="16" fillId="4" borderId="1" xfId="0" applyFont="1" applyFill="1" applyBorder="1" applyAlignment="1">
      <alignment horizontal="left" vertical="top" wrapText="1"/>
    </xf>
    <xf numFmtId="0" fontId="32" fillId="0" borderId="0" xfId="0" applyFont="1" applyFill="1" applyBorder="1" applyAlignment="1">
      <alignment vertical="top" wrapText="1" shrinkToFit="1"/>
    </xf>
    <xf numFmtId="0" fontId="6" fillId="0" borderId="0" xfId="0" applyFont="1" applyFill="1" applyBorder="1" applyAlignment="1">
      <alignment horizontal="left" vertical="top" wrapText="1"/>
    </xf>
    <xf numFmtId="0" fontId="6" fillId="0" borderId="0" xfId="0" applyFont="1" applyFill="1" applyBorder="1" applyAlignment="1">
      <alignment vertical="top" wrapText="1" shrinkToFit="1"/>
    </xf>
    <xf numFmtId="0" fontId="16" fillId="0" borderId="1" xfId="3" applyFont="1" applyFill="1" applyBorder="1" applyAlignment="1">
      <alignment horizontal="left" vertical="top" wrapText="1"/>
    </xf>
    <xf numFmtId="164" fontId="31" fillId="0" borderId="1" xfId="1" applyNumberFormat="1" applyFont="1" applyFill="1" applyBorder="1" applyAlignment="1">
      <alignment horizontal="left" vertical="top" wrapText="1"/>
    </xf>
    <xf numFmtId="0" fontId="16" fillId="0" borderId="1" xfId="0" applyFont="1" applyBorder="1" applyAlignment="1">
      <alignment horizontal="left" vertical="top" wrapText="1"/>
    </xf>
    <xf numFmtId="164" fontId="31" fillId="3" borderId="1" xfId="0" applyNumberFormat="1" applyFont="1" applyFill="1" applyBorder="1" applyAlignment="1">
      <alignment horizontal="left" vertical="top" wrapText="1"/>
    </xf>
    <xf numFmtId="0" fontId="33" fillId="0" borderId="4" xfId="5" applyFont="1" applyFill="1" applyBorder="1" applyAlignment="1">
      <alignment horizontal="left" vertical="top" wrapText="1"/>
    </xf>
    <xf numFmtId="0" fontId="31" fillId="0" borderId="0" xfId="0" applyFont="1" applyFill="1" applyBorder="1" applyAlignment="1">
      <alignment vertical="top" wrapText="1"/>
    </xf>
    <xf numFmtId="164" fontId="31" fillId="0" borderId="1" xfId="0" applyNumberFormat="1" applyFont="1" applyBorder="1" applyAlignment="1">
      <alignment horizontal="left" vertical="top" wrapText="1"/>
    </xf>
    <xf numFmtId="0" fontId="31" fillId="0" borderId="1" xfId="0" applyFont="1" applyBorder="1" applyAlignment="1">
      <alignment horizontal="left" vertical="top" wrapText="1"/>
    </xf>
    <xf numFmtId="0" fontId="16" fillId="0" borderId="0" xfId="0" applyFont="1" applyFill="1" applyBorder="1" applyAlignment="1">
      <alignment vertical="top" wrapText="1"/>
    </xf>
    <xf numFmtId="0" fontId="31" fillId="0" borderId="0" xfId="0" applyFont="1" applyFill="1" applyBorder="1" applyAlignment="1">
      <alignment vertical="top" wrapText="1" shrinkToFit="1"/>
    </xf>
    <xf numFmtId="0" fontId="33" fillId="0" borderId="4" xfId="5" applyFont="1" applyFill="1" applyBorder="1" applyAlignment="1">
      <alignment vertical="top" wrapText="1"/>
    </xf>
    <xf numFmtId="0" fontId="16" fillId="0" borderId="1" xfId="0" applyFont="1" applyFill="1" applyBorder="1" applyAlignment="1">
      <alignment wrapText="1"/>
    </xf>
    <xf numFmtId="44" fontId="16" fillId="0" borderId="1" xfId="6" applyFont="1" applyFill="1" applyBorder="1" applyAlignment="1">
      <alignment horizontal="left" vertical="top" wrapText="1"/>
    </xf>
    <xf numFmtId="0" fontId="6" fillId="0" borderId="1" xfId="0" applyFont="1" applyBorder="1" applyAlignment="1">
      <alignment vertical="top" wrapText="1"/>
    </xf>
    <xf numFmtId="164" fontId="31" fillId="0" borderId="3" xfId="0" applyNumberFormat="1" applyFont="1" applyFill="1" applyBorder="1" applyAlignment="1">
      <alignment horizontal="left" vertical="top" wrapText="1"/>
    </xf>
    <xf numFmtId="0" fontId="6" fillId="0" borderId="0" xfId="0" applyFont="1" applyBorder="1" applyAlignment="1">
      <alignment vertical="top" wrapText="1"/>
    </xf>
    <xf numFmtId="0" fontId="0" fillId="0" borderId="0" xfId="0" applyFont="1" applyAlignment="1">
      <alignment wrapText="1"/>
    </xf>
    <xf numFmtId="0" fontId="0" fillId="0" borderId="0" xfId="0" applyFont="1"/>
    <xf numFmtId="0" fontId="34" fillId="2" borderId="1" xfId="0" applyFont="1" applyFill="1" applyBorder="1" applyAlignment="1">
      <alignment vertical="center" wrapText="1"/>
    </xf>
    <xf numFmtId="0" fontId="36" fillId="3" borderId="1" xfId="0" applyFont="1" applyFill="1" applyBorder="1" applyAlignment="1">
      <alignment vertical="top" wrapText="1"/>
    </xf>
    <xf numFmtId="0" fontId="36" fillId="2" borderId="1" xfId="0" applyFont="1" applyFill="1" applyBorder="1" applyAlignment="1">
      <alignment vertical="top" wrapText="1"/>
    </xf>
    <xf numFmtId="0" fontId="6" fillId="2" borderId="1" xfId="0" applyFont="1" applyFill="1" applyBorder="1" applyAlignment="1">
      <alignment vertical="top" wrapText="1"/>
    </xf>
    <xf numFmtId="0" fontId="6" fillId="0" borderId="1" xfId="0" applyFont="1" applyFill="1" applyBorder="1" applyAlignment="1">
      <alignment vertical="top" wrapText="1"/>
    </xf>
    <xf numFmtId="0" fontId="6" fillId="5" borderId="1" xfId="0" applyFont="1" applyFill="1" applyBorder="1" applyAlignment="1">
      <alignment vertical="top" wrapText="1"/>
    </xf>
    <xf numFmtId="0" fontId="6" fillId="3" borderId="1" xfId="0" applyFont="1" applyFill="1" applyBorder="1" applyAlignment="1">
      <alignment vertical="top" wrapText="1"/>
    </xf>
    <xf numFmtId="0" fontId="23" fillId="2" borderId="1" xfId="0" applyFont="1" applyFill="1" applyBorder="1" applyAlignment="1">
      <alignment vertical="top" wrapText="1"/>
    </xf>
    <xf numFmtId="0" fontId="28" fillId="5" borderId="1" xfId="0" applyFont="1" applyFill="1" applyBorder="1" applyAlignment="1">
      <alignment horizontal="left" vertical="center" wrapText="1"/>
    </xf>
    <xf numFmtId="0" fontId="29" fillId="5" borderId="1" xfId="0" applyFont="1" applyFill="1" applyBorder="1" applyAlignment="1">
      <alignment vertical="center" wrapText="1"/>
    </xf>
    <xf numFmtId="0" fontId="36" fillId="5" borderId="1" xfId="0" applyFont="1" applyFill="1" applyBorder="1" applyAlignment="1">
      <alignment vertical="top" wrapText="1"/>
    </xf>
    <xf numFmtId="0" fontId="27" fillId="0" borderId="0" xfId="0" applyFont="1"/>
    <xf numFmtId="0" fontId="38" fillId="3" borderId="1" xfId="0" applyFont="1" applyFill="1" applyBorder="1" applyAlignment="1">
      <alignment vertical="center" wrapText="1"/>
    </xf>
    <xf numFmtId="0" fontId="37" fillId="3" borderId="1" xfId="0" applyFont="1" applyFill="1" applyBorder="1" applyAlignment="1">
      <alignment vertical="center" wrapText="1"/>
    </xf>
    <xf numFmtId="0" fontId="23" fillId="3" borderId="1" xfId="0" applyFont="1" applyFill="1" applyBorder="1" applyAlignment="1">
      <alignment vertical="top" wrapText="1"/>
    </xf>
    <xf numFmtId="0" fontId="38" fillId="2" borderId="1" xfId="0" applyFont="1" applyFill="1" applyBorder="1" applyAlignment="1">
      <alignment vertical="center" wrapText="1"/>
    </xf>
    <xf numFmtId="0" fontId="21" fillId="2" borderId="1" xfId="0" applyFont="1" applyFill="1" applyBorder="1" applyAlignment="1">
      <alignment vertical="center" wrapText="1"/>
    </xf>
    <xf numFmtId="0" fontId="24" fillId="3" borderId="1" xfId="0" applyFont="1" applyFill="1" applyBorder="1" applyAlignment="1">
      <alignment vertical="center" wrapText="1"/>
    </xf>
    <xf numFmtId="0" fontId="24" fillId="3" borderId="1" xfId="0" applyFont="1" applyFill="1" applyBorder="1" applyAlignment="1">
      <alignment vertical="top" wrapText="1"/>
    </xf>
    <xf numFmtId="0" fontId="24" fillId="2" borderId="1" xfId="0" applyFont="1" applyFill="1" applyBorder="1" applyAlignment="1">
      <alignment vertical="top" wrapText="1"/>
    </xf>
    <xf numFmtId="0" fontId="6" fillId="0" borderId="0" xfId="0" applyFont="1" applyAlignment="1">
      <alignment horizontal="left" vertical="center"/>
    </xf>
    <xf numFmtId="0" fontId="31" fillId="0" borderId="0" xfId="0" applyFont="1" applyAlignment="1">
      <alignment vertical="center"/>
    </xf>
    <xf numFmtId="0" fontId="35" fillId="0" borderId="1" xfId="0" applyFont="1" applyBorder="1" applyAlignment="1">
      <alignment horizontal="center" vertical="center" wrapText="1"/>
    </xf>
    <xf numFmtId="0" fontId="31" fillId="3" borderId="1" xfId="0" applyFont="1" applyFill="1" applyBorder="1" applyAlignment="1">
      <alignment vertical="center" wrapText="1"/>
    </xf>
    <xf numFmtId="0" fontId="31" fillId="2" borderId="1" xfId="0" applyFont="1" applyFill="1" applyBorder="1" applyAlignment="1">
      <alignment vertical="center" wrapText="1"/>
    </xf>
    <xf numFmtId="0" fontId="16" fillId="0" borderId="1" xfId="0" applyFont="1" applyFill="1" applyBorder="1" applyAlignment="1">
      <alignment vertical="top"/>
    </xf>
    <xf numFmtId="0" fontId="39" fillId="0" borderId="1" xfId="0" applyFont="1" applyFill="1" applyBorder="1" applyAlignment="1">
      <alignment vertical="top" wrapText="1"/>
    </xf>
    <xf numFmtId="0" fontId="6" fillId="3" borderId="1" xfId="0" applyFont="1" applyFill="1" applyBorder="1" applyAlignment="1">
      <alignment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16" fillId="0" borderId="1" xfId="0" applyNumberFormat="1" applyFont="1" applyFill="1" applyBorder="1" applyAlignment="1">
      <alignment vertical="top"/>
    </xf>
    <xf numFmtId="0" fontId="16" fillId="0" borderId="1"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pplyAlignment="1">
      <alignment vertical="top"/>
    </xf>
    <xf numFmtId="0" fontId="40" fillId="0" borderId="1" xfId="0" applyFont="1" applyFill="1" applyBorder="1" applyAlignment="1">
      <alignment vertical="top"/>
    </xf>
    <xf numFmtId="0" fontId="6" fillId="0" borderId="1" xfId="0" applyFont="1" applyFill="1" applyBorder="1" applyAlignment="1">
      <alignment vertical="top"/>
    </xf>
    <xf numFmtId="0" fontId="16" fillId="0" borderId="1" xfId="0" applyFont="1" applyFill="1" applyBorder="1" applyAlignment="1">
      <alignment vertical="top" wrapText="1" shrinkToFit="1"/>
    </xf>
    <xf numFmtId="0" fontId="32" fillId="0" borderId="1" xfId="0" applyFont="1" applyBorder="1" applyAlignment="1">
      <alignment vertical="top" wrapText="1" shrinkToFit="1"/>
    </xf>
    <xf numFmtId="0" fontId="31" fillId="0" borderId="1" xfId="0" applyFont="1" applyBorder="1" applyAlignment="1">
      <alignment vertical="top"/>
    </xf>
    <xf numFmtId="0" fontId="31" fillId="0" borderId="1" xfId="0" applyFont="1" applyBorder="1" applyAlignment="1">
      <alignment vertical="top" wrapText="1"/>
    </xf>
    <xf numFmtId="0" fontId="31" fillId="0" borderId="1" xfId="3" applyFont="1" applyFill="1" applyBorder="1" applyAlignment="1">
      <alignment vertical="top"/>
    </xf>
    <xf numFmtId="0" fontId="31" fillId="0" borderId="1" xfId="3" applyFont="1" applyFill="1" applyBorder="1" applyAlignment="1">
      <alignment vertical="top" wrapText="1"/>
    </xf>
    <xf numFmtId="0" fontId="16" fillId="0" borderId="1" xfId="3" applyFont="1" applyFill="1" applyBorder="1" applyAlignment="1">
      <alignment vertical="top"/>
    </xf>
    <xf numFmtId="0" fontId="16" fillId="0" borderId="1" xfId="3" applyFont="1" applyFill="1" applyBorder="1" applyAlignment="1">
      <alignment vertical="top" wrapText="1"/>
    </xf>
    <xf numFmtId="0" fontId="31" fillId="5" borderId="1" xfId="0" applyFont="1" applyFill="1" applyBorder="1" applyAlignment="1">
      <alignment vertical="center" wrapText="1"/>
    </xf>
    <xf numFmtId="0" fontId="42" fillId="0" borderId="1" xfId="0" applyFont="1" applyFill="1" applyBorder="1" applyAlignment="1">
      <alignment vertical="top"/>
    </xf>
    <xf numFmtId="0" fontId="42" fillId="0" borderId="1" xfId="0" applyFont="1" applyFill="1" applyBorder="1" applyAlignment="1">
      <alignment vertical="top" wrapText="1"/>
    </xf>
    <xf numFmtId="3" fontId="16" fillId="0" borderId="1" xfId="0" applyNumberFormat="1" applyFont="1" applyFill="1" applyBorder="1" applyAlignment="1">
      <alignment vertical="top"/>
    </xf>
    <xf numFmtId="0" fontId="16" fillId="0" borderId="1" xfId="7" applyFont="1" applyFill="1" applyBorder="1" applyAlignment="1">
      <alignment vertical="top"/>
    </xf>
    <xf numFmtId="0" fontId="16" fillId="0" borderId="1" xfId="7" applyFont="1" applyFill="1" applyBorder="1" applyAlignment="1">
      <alignment vertical="top" wrapText="1"/>
    </xf>
    <xf numFmtId="0" fontId="31" fillId="0" borderId="1" xfId="1" applyFont="1" applyFill="1" applyBorder="1" applyAlignment="1">
      <alignment vertical="top"/>
    </xf>
    <xf numFmtId="49" fontId="16" fillId="0" borderId="1" xfId="0" applyNumberFormat="1" applyFont="1" applyBorder="1" applyAlignment="1">
      <alignment vertical="top" wrapText="1"/>
    </xf>
    <xf numFmtId="0" fontId="16" fillId="0" borderId="1" xfId="0" applyFont="1" applyBorder="1" applyAlignment="1">
      <alignment vertical="top"/>
    </xf>
    <xf numFmtId="49" fontId="16" fillId="0" borderId="1" xfId="0" applyNumberFormat="1" applyFont="1" applyFill="1" applyBorder="1" applyAlignment="1">
      <alignment vertical="top" wrapText="1"/>
    </xf>
    <xf numFmtId="0" fontId="33" fillId="0" borderId="1" xfId="5" applyFont="1" applyFill="1" applyBorder="1" applyAlignment="1">
      <alignment vertical="top"/>
    </xf>
    <xf numFmtId="0" fontId="33" fillId="0" borderId="1" xfId="5" applyFont="1" applyFill="1" applyBorder="1" applyAlignment="1">
      <alignment vertical="top" wrapText="1"/>
    </xf>
    <xf numFmtId="0" fontId="16" fillId="0" borderId="1" xfId="5" applyNumberFormat="1" applyFont="1" applyFill="1" applyBorder="1" applyAlignment="1">
      <alignment vertical="top" wrapText="1"/>
    </xf>
    <xf numFmtId="0" fontId="33" fillId="0" borderId="1" xfId="0" applyFont="1" applyFill="1" applyBorder="1" applyAlignment="1">
      <alignment vertical="top" wrapText="1"/>
    </xf>
    <xf numFmtId="0" fontId="39" fillId="0" borderId="1" xfId="0" applyFont="1" applyFill="1" applyBorder="1" applyAlignment="1">
      <alignment wrapText="1"/>
    </xf>
    <xf numFmtId="0" fontId="43" fillId="0" borderId="1" xfId="0" applyFont="1" applyFill="1" applyBorder="1" applyAlignment="1">
      <alignment vertical="top"/>
    </xf>
    <xf numFmtId="0" fontId="43" fillId="0" borderId="1" xfId="0" applyFont="1" applyFill="1" applyBorder="1" applyAlignment="1">
      <alignment vertical="top" wrapText="1"/>
    </xf>
    <xf numFmtId="2" fontId="16" fillId="0" borderId="1" xfId="0" applyNumberFormat="1" applyFont="1" applyFill="1" applyBorder="1" applyAlignment="1">
      <alignment vertical="top" wrapText="1"/>
    </xf>
    <xf numFmtId="2" fontId="16" fillId="0" borderId="1" xfId="0" applyNumberFormat="1" applyFont="1" applyFill="1" applyBorder="1" applyAlignment="1">
      <alignment horizontal="right" vertical="top"/>
    </xf>
    <xf numFmtId="167" fontId="16" fillId="0" borderId="1" xfId="0" applyNumberFormat="1" applyFont="1" applyFill="1" applyBorder="1" applyAlignment="1">
      <alignment vertical="top"/>
    </xf>
    <xf numFmtId="168" fontId="16" fillId="0" borderId="1" xfId="0" applyNumberFormat="1" applyFont="1" applyFill="1" applyBorder="1" applyAlignment="1">
      <alignment vertical="top"/>
    </xf>
    <xf numFmtId="2" fontId="16" fillId="0" borderId="1" xfId="0" applyNumberFormat="1" applyFont="1" applyFill="1" applyBorder="1" applyAlignment="1">
      <alignment vertical="top"/>
    </xf>
    <xf numFmtId="0" fontId="16" fillId="0" borderId="1" xfId="0" applyFont="1" applyFill="1" applyBorder="1" applyAlignment="1">
      <alignment horizontal="right" vertical="top"/>
    </xf>
    <xf numFmtId="0" fontId="31" fillId="0" borderId="0" xfId="0" applyFont="1" applyAlignment="1">
      <alignment horizontal="left" vertical="center"/>
    </xf>
    <xf numFmtId="0" fontId="16" fillId="0" borderId="1" xfId="0" applyFont="1" applyFill="1" applyBorder="1" applyAlignment="1">
      <alignment horizontal="left" vertical="top"/>
    </xf>
    <xf numFmtId="4" fontId="16" fillId="0" borderId="1" xfId="0" applyNumberFormat="1" applyFont="1" applyFill="1" applyBorder="1" applyAlignment="1">
      <alignment vertical="top"/>
    </xf>
    <xf numFmtId="164" fontId="16" fillId="0" borderId="1" xfId="0" applyNumberFormat="1" applyFont="1" applyFill="1" applyBorder="1" applyAlignment="1">
      <alignment horizontal="left" vertical="top"/>
    </xf>
    <xf numFmtId="4" fontId="16" fillId="0" borderId="1" xfId="0" applyNumberFormat="1" applyFont="1" applyFill="1" applyBorder="1" applyAlignment="1">
      <alignment horizontal="center" vertical="top"/>
    </xf>
    <xf numFmtId="165" fontId="16" fillId="0" borderId="1" xfId="0" applyNumberFormat="1" applyFont="1" applyFill="1" applyBorder="1" applyAlignment="1">
      <alignment horizontal="center" vertical="top"/>
    </xf>
    <xf numFmtId="164" fontId="31" fillId="0" borderId="1" xfId="0" applyNumberFormat="1" applyFont="1" applyFill="1" applyBorder="1" applyAlignment="1">
      <alignment horizontal="left" vertical="top"/>
    </xf>
    <xf numFmtId="4" fontId="31" fillId="0" borderId="1" xfId="0" applyNumberFormat="1" applyFont="1" applyFill="1" applyBorder="1" applyAlignment="1">
      <alignment horizontal="right" vertical="top"/>
    </xf>
    <xf numFmtId="165" fontId="31" fillId="0" borderId="1" xfId="0" applyNumberFormat="1" applyFont="1" applyFill="1" applyBorder="1" applyAlignment="1">
      <alignment horizontal="right" vertical="top"/>
    </xf>
    <xf numFmtId="164" fontId="31" fillId="0" borderId="1" xfId="0" applyNumberFormat="1" applyFont="1" applyFill="1" applyBorder="1" applyAlignment="1">
      <alignment vertical="top" wrapText="1"/>
    </xf>
    <xf numFmtId="164" fontId="31" fillId="0" borderId="1" xfId="0" applyNumberFormat="1" applyFont="1" applyFill="1" applyBorder="1" applyAlignment="1">
      <alignment vertical="top"/>
    </xf>
    <xf numFmtId="4" fontId="16" fillId="0" borderId="1" xfId="0" applyNumberFormat="1" applyFont="1" applyFill="1" applyBorder="1" applyAlignment="1">
      <alignment horizontal="center" vertical="top" wrapText="1"/>
    </xf>
    <xf numFmtId="0" fontId="31" fillId="4" borderId="1" xfId="0" applyFont="1" applyFill="1" applyBorder="1" applyAlignment="1">
      <alignment horizontal="left" vertical="top" wrapText="1"/>
    </xf>
    <xf numFmtId="164" fontId="31" fillId="4" borderId="1" xfId="0" applyNumberFormat="1" applyFont="1" applyFill="1" applyBorder="1" applyAlignment="1">
      <alignment horizontal="left" vertical="top" wrapText="1"/>
    </xf>
    <xf numFmtId="164" fontId="31" fillId="4" borderId="1" xfId="0" applyNumberFormat="1" applyFont="1" applyFill="1" applyBorder="1" applyAlignment="1">
      <alignment horizontal="left" vertical="top"/>
    </xf>
    <xf numFmtId="0" fontId="31" fillId="4" borderId="1" xfId="0" applyFont="1" applyFill="1" applyBorder="1" applyAlignment="1">
      <alignment horizontal="left" vertical="top"/>
    </xf>
    <xf numFmtId="4" fontId="31" fillId="0" borderId="1" xfId="0" applyNumberFormat="1" applyFont="1" applyFill="1" applyBorder="1" applyAlignment="1">
      <alignment horizontal="center" vertical="top"/>
    </xf>
    <xf numFmtId="164" fontId="16" fillId="0" borderId="1" xfId="0" applyNumberFormat="1" applyFont="1" applyFill="1" applyBorder="1" applyAlignment="1">
      <alignment vertical="top" wrapText="1"/>
    </xf>
    <xf numFmtId="164" fontId="16" fillId="4" borderId="1" xfId="0" applyNumberFormat="1" applyFont="1" applyFill="1" applyBorder="1" applyAlignment="1">
      <alignment horizontal="left" vertical="top" wrapText="1"/>
    </xf>
    <xf numFmtId="164" fontId="16" fillId="4" borderId="1" xfId="0" applyNumberFormat="1" applyFont="1" applyFill="1" applyBorder="1" applyAlignment="1">
      <alignment horizontal="left" vertical="top"/>
    </xf>
    <xf numFmtId="0" fontId="6" fillId="0" borderId="1" xfId="0" applyFont="1" applyFill="1" applyBorder="1" applyAlignment="1">
      <alignment vertical="top" wrapText="1" shrinkToFit="1"/>
    </xf>
    <xf numFmtId="0" fontId="16" fillId="0" borderId="1" xfId="0" applyFont="1" applyFill="1" applyBorder="1" applyAlignment="1">
      <alignment horizontal="left" vertical="top" wrapText="1" shrinkToFit="1"/>
    </xf>
    <xf numFmtId="4" fontId="16" fillId="0" borderId="1" xfId="0" applyNumberFormat="1" applyFont="1" applyFill="1" applyBorder="1" applyAlignment="1">
      <alignment horizontal="right" vertical="top"/>
    </xf>
    <xf numFmtId="0" fontId="31" fillId="0" borderId="1" xfId="0" applyFont="1" applyFill="1" applyBorder="1" applyAlignment="1">
      <alignment horizontal="left" vertical="top" wrapText="1"/>
    </xf>
    <xf numFmtId="0" fontId="31" fillId="0" borderId="1" xfId="0" applyFont="1" applyFill="1" applyBorder="1" applyAlignment="1">
      <alignment horizontal="center" vertical="top" wrapText="1"/>
    </xf>
    <xf numFmtId="0" fontId="31" fillId="0" borderId="1" xfId="0" applyFont="1" applyFill="1" applyBorder="1" applyAlignment="1">
      <alignment horizontal="left" vertical="top"/>
    </xf>
    <xf numFmtId="4" fontId="31" fillId="0" borderId="1" xfId="0" applyNumberFormat="1" applyFont="1" applyFill="1" applyBorder="1" applyAlignment="1">
      <alignment horizontal="center" vertical="top" wrapText="1"/>
    </xf>
    <xf numFmtId="0" fontId="16" fillId="0" borderId="1" xfId="3" applyFont="1" applyFill="1" applyBorder="1" applyAlignment="1">
      <alignment horizontal="left" vertical="top"/>
    </xf>
    <xf numFmtId="4" fontId="16" fillId="0" borderId="1" xfId="3" applyNumberFormat="1" applyFont="1" applyFill="1" applyBorder="1" applyAlignment="1">
      <alignment horizontal="center" vertical="top"/>
    </xf>
    <xf numFmtId="165" fontId="31" fillId="0" borderId="1" xfId="0" applyNumberFormat="1" applyFont="1" applyFill="1" applyBorder="1" applyAlignment="1">
      <alignment horizontal="center" vertical="top"/>
    </xf>
    <xf numFmtId="0" fontId="42" fillId="0" borderId="1" xfId="0" applyFont="1" applyFill="1" applyBorder="1" applyAlignment="1">
      <alignment horizontal="left" vertical="top" wrapText="1"/>
    </xf>
    <xf numFmtId="0" fontId="42" fillId="0" borderId="1" xfId="0" applyFont="1" applyFill="1" applyBorder="1" applyAlignment="1">
      <alignment horizontal="left" vertical="top"/>
    </xf>
    <xf numFmtId="4" fontId="42" fillId="0" borderId="1" xfId="0" applyNumberFormat="1" applyFont="1" applyFill="1" applyBorder="1" applyAlignment="1">
      <alignment horizontal="center" vertical="top"/>
    </xf>
    <xf numFmtId="165" fontId="16" fillId="0" borderId="1" xfId="0" applyNumberFormat="1" applyFont="1" applyFill="1" applyBorder="1" applyAlignment="1">
      <alignment horizontal="right" vertical="top"/>
    </xf>
    <xf numFmtId="4" fontId="16" fillId="0" borderId="1" xfId="1" applyNumberFormat="1" applyFont="1" applyFill="1" applyBorder="1" applyAlignment="1">
      <alignment horizontal="right" vertical="top"/>
    </xf>
    <xf numFmtId="0" fontId="16" fillId="0" borderId="1" xfId="0" applyFont="1" applyBorder="1" applyAlignment="1">
      <alignment horizontal="left" vertical="top"/>
    </xf>
    <xf numFmtId="4" fontId="16" fillId="0" borderId="1" xfId="0" applyNumberFormat="1" applyFont="1" applyBorder="1" applyAlignment="1">
      <alignment vertical="top"/>
    </xf>
    <xf numFmtId="166" fontId="16" fillId="0" borderId="1" xfId="0" applyNumberFormat="1" applyFont="1" applyFill="1" applyBorder="1" applyAlignment="1">
      <alignment horizontal="center" vertical="top"/>
    </xf>
    <xf numFmtId="164" fontId="16" fillId="3" borderId="1" xfId="0" applyNumberFormat="1" applyFont="1" applyFill="1" applyBorder="1" applyAlignment="1">
      <alignment horizontal="left" vertical="top" wrapText="1"/>
    </xf>
    <xf numFmtId="164" fontId="16" fillId="3" borderId="1" xfId="0" applyNumberFormat="1" applyFont="1" applyFill="1" applyBorder="1" applyAlignment="1">
      <alignment horizontal="left" vertical="top"/>
    </xf>
    <xf numFmtId="4" fontId="16" fillId="3" borderId="1" xfId="0" applyNumberFormat="1" applyFont="1" applyFill="1" applyBorder="1" applyAlignment="1">
      <alignment horizontal="center" vertical="top"/>
    </xf>
    <xf numFmtId="166" fontId="16" fillId="3" borderId="1" xfId="0" applyNumberFormat="1" applyFont="1" applyFill="1" applyBorder="1" applyAlignment="1">
      <alignment horizontal="center" vertical="top"/>
    </xf>
    <xf numFmtId="164" fontId="16" fillId="0" borderId="1" xfId="0" applyNumberFormat="1" applyFont="1" applyBorder="1" applyAlignment="1">
      <alignment horizontal="left" vertical="top" wrapText="1"/>
    </xf>
    <xf numFmtId="164" fontId="31" fillId="0" borderId="1" xfId="0" applyNumberFormat="1" applyFont="1" applyBorder="1" applyAlignment="1">
      <alignment horizontal="left" vertical="top"/>
    </xf>
    <xf numFmtId="164" fontId="16" fillId="0" borderId="1" xfId="0" applyNumberFormat="1" applyFont="1" applyBorder="1" applyAlignment="1">
      <alignment horizontal="left" vertical="top"/>
    </xf>
    <xf numFmtId="4" fontId="16" fillId="0" borderId="1" xfId="0" applyNumberFormat="1" applyFont="1" applyFill="1" applyBorder="1" applyAlignment="1">
      <alignment vertical="top" wrapText="1"/>
    </xf>
    <xf numFmtId="0" fontId="33" fillId="0" borderId="4" xfId="5" applyFont="1" applyFill="1" applyBorder="1" applyAlignment="1">
      <alignment horizontal="left" vertical="top"/>
    </xf>
    <xf numFmtId="4" fontId="33" fillId="0" borderId="4" xfId="5" applyNumberFormat="1" applyFont="1" applyFill="1" applyBorder="1" applyAlignment="1">
      <alignment vertical="top"/>
    </xf>
    <xf numFmtId="4" fontId="33" fillId="0" borderId="4" xfId="5" applyNumberFormat="1" applyFont="1" applyFill="1" applyBorder="1" applyAlignment="1">
      <alignment vertical="top" wrapText="1"/>
    </xf>
    <xf numFmtId="44" fontId="43" fillId="0" borderId="1" xfId="6" applyFont="1" applyFill="1" applyBorder="1" applyAlignment="1">
      <alignment horizontal="left" vertical="top" wrapText="1"/>
    </xf>
    <xf numFmtId="44" fontId="43" fillId="0" borderId="1" xfId="6" applyFont="1" applyFill="1" applyBorder="1" applyAlignment="1">
      <alignment horizontal="center" vertical="top" wrapText="1"/>
    </xf>
    <xf numFmtId="0" fontId="13" fillId="0" borderId="1" xfId="2" quotePrefix="1" applyFont="1" applyBorder="1" applyAlignment="1">
      <alignment vertical="top" wrapText="1"/>
    </xf>
    <xf numFmtId="164" fontId="16" fillId="0" borderId="3" xfId="0" applyNumberFormat="1" applyFont="1" applyFill="1" applyBorder="1" applyAlignment="1">
      <alignment horizontal="left" vertical="top" wrapText="1"/>
    </xf>
    <xf numFmtId="164" fontId="16" fillId="0" borderId="3" xfId="0" applyNumberFormat="1" applyFont="1" applyFill="1" applyBorder="1" applyAlignment="1">
      <alignment horizontal="left" vertical="top"/>
    </xf>
    <xf numFmtId="0" fontId="13" fillId="0" borderId="0" xfId="2" quotePrefix="1" applyFont="1" applyBorder="1" applyAlignment="1">
      <alignment vertical="top" wrapText="1"/>
    </xf>
    <xf numFmtId="0" fontId="36" fillId="3" borderId="1" xfId="0" applyFont="1" applyFill="1" applyBorder="1" applyAlignment="1">
      <alignment vertical="center" wrapText="1"/>
    </xf>
    <xf numFmtId="0" fontId="36" fillId="2" borderId="1" xfId="0" applyFont="1" applyFill="1" applyBorder="1" applyAlignment="1">
      <alignment vertical="center" wrapText="1"/>
    </xf>
    <xf numFmtId="0" fontId="36" fillId="6" borderId="1" xfId="0" applyFont="1" applyFill="1" applyBorder="1" applyAlignment="1">
      <alignment vertical="center" wrapText="1"/>
    </xf>
    <xf numFmtId="0" fontId="24" fillId="6" borderId="1" xfId="0" applyFont="1" applyFill="1" applyBorder="1" applyAlignment="1">
      <alignment vertical="center" wrapText="1"/>
    </xf>
    <xf numFmtId="0" fontId="24" fillId="6" borderId="1" xfId="0" applyFont="1" applyFill="1" applyBorder="1" applyAlignment="1">
      <alignment vertical="top"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12" fillId="0" borderId="12" xfId="0" applyFont="1" applyBorder="1" applyAlignment="1">
      <alignment horizontal="center" vertical="center" wrapText="1"/>
    </xf>
    <xf numFmtId="0" fontId="31" fillId="0" borderId="5" xfId="0" applyFont="1" applyBorder="1" applyAlignment="1">
      <alignment horizontal="center" vertical="center" wrapText="1"/>
    </xf>
    <xf numFmtId="0" fontId="9" fillId="3" borderId="12" xfId="0" applyFont="1" applyFill="1" applyBorder="1" applyAlignment="1">
      <alignment vertical="center" wrapText="1"/>
    </xf>
    <xf numFmtId="0" fontId="6" fillId="3" borderId="5" xfId="0" applyFont="1" applyFill="1" applyBorder="1" applyAlignment="1">
      <alignment vertical="top" wrapText="1"/>
    </xf>
    <xf numFmtId="0" fontId="9" fillId="2" borderId="12" xfId="0" applyFont="1" applyFill="1" applyBorder="1" applyAlignment="1">
      <alignment vertical="center" wrapText="1"/>
    </xf>
    <xf numFmtId="0" fontId="5" fillId="0" borderId="12" xfId="0" applyFont="1" applyFill="1" applyBorder="1" applyAlignment="1">
      <alignment vertical="center" wrapText="1"/>
    </xf>
    <xf numFmtId="4" fontId="16" fillId="0" borderId="5" xfId="0" applyNumberFormat="1" applyFont="1" applyFill="1" applyBorder="1" applyAlignment="1">
      <alignment vertical="top"/>
    </xf>
    <xf numFmtId="0" fontId="5" fillId="0" borderId="12" xfId="0" applyFont="1" applyBorder="1" applyAlignment="1">
      <alignment vertical="center" wrapText="1"/>
    </xf>
    <xf numFmtId="4" fontId="16" fillId="0" borderId="5" xfId="0" applyNumberFormat="1" applyFont="1" applyFill="1" applyBorder="1" applyAlignment="1">
      <alignment horizontal="center" vertical="top"/>
    </xf>
    <xf numFmtId="4" fontId="31" fillId="0" borderId="5" xfId="0" applyNumberFormat="1" applyFont="1" applyFill="1" applyBorder="1" applyAlignment="1">
      <alignment horizontal="right" vertical="top"/>
    </xf>
    <xf numFmtId="4" fontId="16" fillId="0" borderId="5" xfId="0" applyNumberFormat="1" applyFont="1" applyFill="1" applyBorder="1" applyAlignment="1">
      <alignment horizontal="center" vertical="top" wrapText="1"/>
    </xf>
    <xf numFmtId="4" fontId="31" fillId="0" borderId="5" xfId="0" applyNumberFormat="1" applyFont="1" applyFill="1" applyBorder="1" applyAlignment="1">
      <alignment horizontal="center" vertical="top"/>
    </xf>
    <xf numFmtId="4" fontId="16" fillId="0" borderId="5" xfId="0" applyNumberFormat="1" applyFont="1" applyFill="1" applyBorder="1" applyAlignment="1">
      <alignment horizontal="right" vertical="top"/>
    </xf>
    <xf numFmtId="4" fontId="31" fillId="0" borderId="5" xfId="0" applyNumberFormat="1" applyFont="1" applyFill="1" applyBorder="1" applyAlignment="1">
      <alignment horizontal="center" vertical="top" wrapText="1"/>
    </xf>
    <xf numFmtId="4" fontId="16" fillId="0" borderId="5" xfId="3" applyNumberFormat="1" applyFont="1" applyFill="1" applyBorder="1" applyAlignment="1">
      <alignment horizontal="center" vertical="top"/>
    </xf>
    <xf numFmtId="4" fontId="42" fillId="0" borderId="5" xfId="0" applyNumberFormat="1" applyFont="1" applyFill="1" applyBorder="1" applyAlignment="1">
      <alignment horizontal="center" vertical="top"/>
    </xf>
    <xf numFmtId="165" fontId="16" fillId="0" borderId="5" xfId="1" applyNumberFormat="1" applyFont="1" applyFill="1" applyBorder="1" applyAlignment="1">
      <alignment horizontal="right" vertical="top"/>
    </xf>
    <xf numFmtId="4" fontId="16" fillId="0" borderId="5" xfId="0" applyNumberFormat="1" applyFont="1" applyBorder="1" applyAlignment="1">
      <alignment vertical="top"/>
    </xf>
    <xf numFmtId="0" fontId="5" fillId="3" borderId="12" xfId="0" applyFont="1" applyFill="1" applyBorder="1" applyAlignment="1">
      <alignment vertical="center" wrapText="1"/>
    </xf>
    <xf numFmtId="4" fontId="16" fillId="3" borderId="5" xfId="0" applyNumberFormat="1" applyFont="1" applyFill="1" applyBorder="1" applyAlignment="1">
      <alignment horizontal="center" vertical="top"/>
    </xf>
    <xf numFmtId="4" fontId="16" fillId="0" borderId="5" xfId="0" applyNumberFormat="1" applyFont="1" applyFill="1" applyBorder="1" applyAlignment="1">
      <alignment vertical="top" wrapText="1"/>
    </xf>
    <xf numFmtId="4" fontId="33" fillId="0" borderId="15" xfId="5" applyNumberFormat="1" applyFont="1" applyFill="1" applyBorder="1" applyAlignment="1">
      <alignment vertical="top"/>
    </xf>
    <xf numFmtId="4" fontId="33" fillId="0" borderId="15" xfId="5" applyNumberFormat="1" applyFont="1" applyFill="1" applyBorder="1" applyAlignment="1">
      <alignment vertical="top" wrapText="1"/>
    </xf>
    <xf numFmtId="44" fontId="43" fillId="0" borderId="5" xfId="6" applyFont="1" applyFill="1" applyBorder="1" applyAlignment="1">
      <alignment horizontal="center" vertical="top" wrapText="1"/>
    </xf>
    <xf numFmtId="0" fontId="13" fillId="0" borderId="5" xfId="2" quotePrefix="1" applyFont="1" applyBorder="1" applyAlignment="1">
      <alignment vertical="top"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6" fillId="0" borderId="3" xfId="0" applyFont="1" applyBorder="1" applyAlignment="1">
      <alignment vertical="top" wrapText="1"/>
    </xf>
    <xf numFmtId="4" fontId="36" fillId="0" borderId="1" xfId="0" applyNumberFormat="1" applyFont="1" applyFill="1" applyBorder="1" applyAlignment="1">
      <alignment vertical="top" wrapText="1"/>
    </xf>
    <xf numFmtId="4" fontId="36" fillId="0" borderId="5" xfId="0" applyNumberFormat="1" applyFont="1" applyFill="1" applyBorder="1" applyAlignment="1">
      <alignment vertical="top" wrapText="1"/>
    </xf>
    <xf numFmtId="165" fontId="36" fillId="0" borderId="1" xfId="0" applyNumberFormat="1" applyFont="1" applyFill="1" applyBorder="1" applyAlignment="1">
      <alignment vertical="top" wrapText="1"/>
    </xf>
    <xf numFmtId="2" fontId="36" fillId="0" borderId="5" xfId="0" applyNumberFormat="1" applyFont="1" applyFill="1" applyBorder="1" applyAlignment="1">
      <alignment vertical="top" wrapText="1"/>
    </xf>
    <xf numFmtId="0" fontId="1" fillId="0" borderId="0" xfId="0" applyFont="1" applyAlignment="1">
      <alignment horizontal="left" vertical="center"/>
    </xf>
    <xf numFmtId="0" fontId="1" fillId="0" borderId="0" xfId="0" applyFont="1" applyAlignment="1">
      <alignment vertical="center"/>
    </xf>
    <xf numFmtId="0" fontId="44" fillId="0" borderId="0" xfId="0" applyFont="1"/>
    <xf numFmtId="0" fontId="4" fillId="0" borderId="0" xfId="0" applyFont="1"/>
    <xf numFmtId="0" fontId="45" fillId="0" borderId="1" xfId="0" applyFont="1" applyFill="1" applyBorder="1" applyAlignment="1">
      <alignment horizontal="center" vertical="center" wrapText="1"/>
    </xf>
    <xf numFmtId="0" fontId="8" fillId="7" borderId="1" xfId="0" applyFont="1" applyFill="1" applyBorder="1" applyAlignment="1">
      <alignment horizontal="justify" vertical="center" wrapText="1"/>
    </xf>
    <xf numFmtId="0" fontId="46" fillId="0" borderId="1" xfId="0" applyFont="1" applyBorder="1" applyAlignment="1">
      <alignment horizontal="justify" vertical="center" wrapText="1"/>
    </xf>
    <xf numFmtId="0" fontId="14" fillId="7" borderId="1" xfId="0" applyFont="1" applyFill="1" applyBorder="1" applyAlignment="1">
      <alignment horizontal="center" vertical="center" wrapText="1"/>
    </xf>
    <xf numFmtId="0" fontId="31" fillId="7"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47"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7" fillId="7" borderId="1" xfId="0" applyFont="1" applyFill="1" applyBorder="1" applyAlignment="1">
      <alignment horizontal="center"/>
    </xf>
    <xf numFmtId="0" fontId="46" fillId="7" borderId="1" xfId="0" applyFont="1" applyFill="1" applyBorder="1" applyAlignment="1">
      <alignment horizontal="center" vertical="center" wrapText="1"/>
    </xf>
    <xf numFmtId="0" fontId="30" fillId="7" borderId="1" xfId="0" applyFont="1" applyFill="1" applyBorder="1" applyAlignment="1">
      <alignment horizontal="justify" vertical="center" wrapText="1"/>
    </xf>
    <xf numFmtId="0" fontId="8" fillId="8"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0"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0" fontId="14" fillId="0" borderId="1" xfId="0" applyFont="1" applyFill="1" applyBorder="1" applyAlignment="1">
      <alignment vertical="center" wrapText="1"/>
    </xf>
    <xf numFmtId="0" fontId="47" fillId="0" borderId="1" xfId="0" applyFont="1" applyBorder="1" applyAlignment="1">
      <alignment horizontal="center" vertical="center"/>
    </xf>
    <xf numFmtId="0" fontId="47" fillId="0" borderId="1" xfId="0" applyFont="1" applyBorder="1" applyAlignment="1">
      <alignment wrapText="1"/>
    </xf>
    <xf numFmtId="0" fontId="46"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46" fillId="0" borderId="1" xfId="0" applyFont="1" applyFill="1" applyBorder="1" applyAlignment="1">
      <alignment horizontal="justify" vertical="center" wrapText="1"/>
    </xf>
    <xf numFmtId="0" fontId="8" fillId="0" borderId="1" xfId="0" applyFont="1" applyFill="1" applyBorder="1" applyAlignment="1">
      <alignment vertical="top" wrapText="1"/>
    </xf>
    <xf numFmtId="0" fontId="8" fillId="8" borderId="1" xfId="0" applyFont="1" applyFill="1" applyBorder="1" applyAlignment="1">
      <alignment vertical="top" wrapText="1"/>
    </xf>
    <xf numFmtId="0" fontId="8" fillId="0" borderId="1" xfId="0" applyFont="1" applyBorder="1" applyAlignment="1">
      <alignment horizontal="left" vertical="top" wrapText="1"/>
    </xf>
    <xf numFmtId="0" fontId="8" fillId="8" borderId="1" xfId="3" applyFont="1" applyFill="1" applyBorder="1" applyAlignment="1">
      <alignment horizontal="left" vertical="top" wrapText="1"/>
    </xf>
    <xf numFmtId="0" fontId="8" fillId="0" borderId="1" xfId="3" applyFont="1" applyFill="1" applyBorder="1" applyAlignment="1">
      <alignment vertical="top" wrapText="1"/>
    </xf>
    <xf numFmtId="0" fontId="14" fillId="0" borderId="1" xfId="3" applyFont="1" applyFill="1" applyBorder="1" applyAlignment="1">
      <alignment vertical="top"/>
    </xf>
    <xf numFmtId="4" fontId="14" fillId="0" borderId="1" xfId="0" applyNumberFormat="1" applyFont="1" applyBorder="1" applyAlignment="1">
      <alignment horizontal="center" vertical="center" wrapText="1"/>
    </xf>
    <xf numFmtId="0" fontId="14" fillId="9" borderId="1" xfId="0" applyFont="1" applyFill="1" applyBorder="1" applyAlignment="1">
      <alignment vertical="top"/>
    </xf>
    <xf numFmtId="0" fontId="14" fillId="0" borderId="1" xfId="0" applyFont="1" applyFill="1" applyBorder="1" applyAlignment="1">
      <alignment vertical="top"/>
    </xf>
    <xf numFmtId="0" fontId="14" fillId="0" borderId="1" xfId="0" applyFont="1" applyFill="1" applyBorder="1" applyAlignment="1">
      <alignment vertical="top" wrapText="1"/>
    </xf>
    <xf numFmtId="49" fontId="8" fillId="0" borderId="1" xfId="0" applyNumberFormat="1" applyFont="1" applyBorder="1" applyAlignment="1">
      <alignment vertical="top" wrapText="1"/>
    </xf>
    <xf numFmtId="0" fontId="26" fillId="7" borderId="1" xfId="0" applyFont="1" applyFill="1" applyBorder="1" applyAlignment="1">
      <alignment horizont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3" fontId="26"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xf>
    <xf numFmtId="0" fontId="8" fillId="8"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49" fillId="0" borderId="1" xfId="0" applyFont="1" applyFill="1" applyBorder="1" applyAlignment="1">
      <alignment vertical="top" wrapText="1"/>
    </xf>
    <xf numFmtId="0" fontId="50" fillId="0" borderId="1" xfId="0" applyFont="1" applyFill="1" applyBorder="1" applyAlignment="1">
      <alignment vertical="top" wrapText="1"/>
    </xf>
    <xf numFmtId="0" fontId="51" fillId="0" borderId="1" xfId="0" applyFont="1" applyFill="1" applyBorder="1" applyAlignment="1">
      <alignment vertical="top"/>
    </xf>
    <xf numFmtId="0" fontId="49" fillId="0" borderId="1" xfId="5" applyFont="1" applyFill="1" applyBorder="1" applyAlignment="1">
      <alignment vertical="top" wrapText="1"/>
    </xf>
    <xf numFmtId="0" fontId="8" fillId="0" borderId="1" xfId="5" applyFont="1" applyFill="1" applyBorder="1" applyAlignment="1">
      <alignment vertical="top" wrapText="1"/>
    </xf>
    <xf numFmtId="0" fontId="14" fillId="0" borderId="1" xfId="0" applyFont="1" applyFill="1" applyBorder="1" applyAlignment="1">
      <alignment horizontal="center" vertical="top"/>
    </xf>
    <xf numFmtId="0" fontId="14" fillId="4" borderId="1" xfId="0" applyFont="1" applyFill="1" applyBorder="1" applyAlignment="1">
      <alignment vertical="top"/>
    </xf>
    <xf numFmtId="0" fontId="8" fillId="4" borderId="1" xfId="0" applyFont="1" applyFill="1" applyBorder="1" applyAlignment="1">
      <alignment vertical="top" wrapText="1"/>
    </xf>
    <xf numFmtId="2" fontId="14" fillId="0" borderId="1" xfId="0" applyNumberFormat="1" applyFont="1" applyBorder="1" applyAlignment="1">
      <alignment horizontal="center" vertical="center" wrapText="1"/>
    </xf>
    <xf numFmtId="4" fontId="16" fillId="0" borderId="0" xfId="3" applyNumberFormat="1" applyFont="1" applyFill="1" applyBorder="1" applyAlignment="1">
      <alignment horizontal="center" vertical="top"/>
    </xf>
    <xf numFmtId="4" fontId="0" fillId="0" borderId="0" xfId="0" applyNumberFormat="1"/>
    <xf numFmtId="0" fontId="52" fillId="0" borderId="0" xfId="0" applyFont="1"/>
    <xf numFmtId="0" fontId="12" fillId="0" borderId="1" xfId="0" applyFont="1" applyBorder="1" applyAlignment="1">
      <alignment vertical="center" wrapText="1"/>
    </xf>
    <xf numFmtId="0" fontId="16" fillId="0" borderId="1" xfId="0" applyFont="1" applyFill="1" applyBorder="1" applyAlignment="1">
      <alignment vertical="center" wrapText="1"/>
    </xf>
    <xf numFmtId="4" fontId="31" fillId="0" borderId="1" xfId="3" applyNumberFormat="1" applyFont="1" applyFill="1" applyBorder="1" applyAlignment="1">
      <alignment horizontal="center" vertical="top"/>
    </xf>
    <xf numFmtId="4" fontId="31" fillId="0" borderId="5" xfId="3" applyNumberFormat="1" applyFont="1" applyFill="1" applyBorder="1" applyAlignment="1">
      <alignment horizontal="center" vertical="top"/>
    </xf>
    <xf numFmtId="0" fontId="12" fillId="0" borderId="12" xfId="0" applyFont="1" applyFill="1" applyBorder="1" applyAlignment="1">
      <alignment vertical="center" wrapText="1"/>
    </xf>
    <xf numFmtId="4" fontId="36" fillId="2" borderId="1" xfId="0" applyNumberFormat="1" applyFont="1" applyFill="1" applyBorder="1" applyAlignment="1">
      <alignment vertical="top" wrapText="1"/>
    </xf>
    <xf numFmtId="166" fontId="36" fillId="2" borderId="1" xfId="0" applyNumberFormat="1" applyFont="1" applyFill="1" applyBorder="1" applyAlignment="1">
      <alignment vertical="top" wrapText="1"/>
    </xf>
    <xf numFmtId="4" fontId="36" fillId="2" borderId="5" xfId="0" applyNumberFormat="1" applyFont="1" applyFill="1" applyBorder="1" applyAlignment="1">
      <alignment vertical="top" wrapText="1"/>
    </xf>
    <xf numFmtId="0" fontId="36" fillId="0" borderId="1" xfId="0" applyFont="1" applyFill="1" applyBorder="1" applyAlignment="1">
      <alignment vertical="top" wrapText="1"/>
    </xf>
    <xf numFmtId="0" fontId="36" fillId="0" borderId="5" xfId="0" applyFont="1" applyFill="1" applyBorder="1" applyAlignment="1">
      <alignment vertical="top" wrapText="1"/>
    </xf>
    <xf numFmtId="0" fontId="4" fillId="0" borderId="1" xfId="0" applyFont="1" applyFill="1" applyBorder="1" applyAlignment="1">
      <alignment vertical="center" wrapText="1"/>
    </xf>
    <xf numFmtId="4" fontId="0" fillId="0" borderId="0" xfId="0" applyNumberFormat="1" applyAlignment="1">
      <alignment vertical="top" wrapText="1"/>
    </xf>
    <xf numFmtId="0" fontId="0" fillId="0" borderId="0" xfId="0" applyAlignment="1">
      <alignment vertical="top" wrapText="1"/>
    </xf>
    <xf numFmtId="0" fontId="53" fillId="0" borderId="0" xfId="0" applyFont="1" applyAlignment="1">
      <alignment vertical="top" wrapText="1"/>
    </xf>
    <xf numFmtId="4" fontId="0" fillId="0" borderId="0" xfId="0" applyNumberFormat="1" applyFill="1" applyAlignment="1">
      <alignment vertical="top" wrapText="1"/>
    </xf>
    <xf numFmtId="0" fontId="0" fillId="0" borderId="0" xfId="0" applyAlignment="1">
      <alignment wrapText="1"/>
    </xf>
    <xf numFmtId="0" fontId="0" fillId="0" borderId="0" xfId="0" applyFill="1" applyAlignment="1">
      <alignment vertical="top" wrapText="1"/>
    </xf>
    <xf numFmtId="0" fontId="0" fillId="0" borderId="0" xfId="0" applyFill="1"/>
    <xf numFmtId="0" fontId="0" fillId="0" borderId="0" xfId="0" applyFill="1" applyAlignment="1">
      <alignment vertical="top"/>
    </xf>
    <xf numFmtId="0" fontId="0" fillId="0" borderId="0" xfId="0" applyFill="1" applyAlignment="1">
      <alignment wrapText="1"/>
    </xf>
    <xf numFmtId="4" fontId="0" fillId="0" borderId="0" xfId="0" applyNumberFormat="1" applyFill="1" applyAlignment="1">
      <alignment vertical="top"/>
    </xf>
    <xf numFmtId="0" fontId="52" fillId="0" borderId="0" xfId="0" applyFont="1" applyFill="1" applyAlignment="1">
      <alignment wrapText="1"/>
    </xf>
    <xf numFmtId="165" fontId="31" fillId="0" borderId="5" xfId="0" applyNumberFormat="1" applyFont="1" applyFill="1" applyBorder="1" applyAlignment="1">
      <alignment horizontal="right" vertical="top"/>
    </xf>
    <xf numFmtId="165" fontId="16" fillId="0" borderId="5" xfId="0" applyNumberFormat="1" applyFont="1" applyFill="1" applyBorder="1" applyAlignment="1">
      <alignment horizontal="center" vertical="top"/>
    </xf>
    <xf numFmtId="0" fontId="11" fillId="0" borderId="0" xfId="0" applyFont="1" applyFill="1"/>
    <xf numFmtId="4" fontId="6" fillId="0" borderId="1" xfId="3" applyNumberFormat="1" applyFont="1" applyFill="1" applyBorder="1" applyAlignment="1">
      <alignment horizontal="center" vertical="top"/>
    </xf>
    <xf numFmtId="4" fontId="6" fillId="0" borderId="5" xfId="3" applyNumberFormat="1" applyFont="1" applyFill="1" applyBorder="1" applyAlignment="1">
      <alignment horizontal="center" vertical="top"/>
    </xf>
    <xf numFmtId="0" fontId="5" fillId="2" borderId="12" xfId="0" applyFont="1" applyFill="1" applyBorder="1" applyAlignment="1">
      <alignment vertical="center" wrapText="1"/>
    </xf>
    <xf numFmtId="0" fontId="5" fillId="2" borderId="1" xfId="0" applyFont="1" applyFill="1" applyBorder="1" applyAlignment="1">
      <alignment vertical="center" wrapText="1"/>
    </xf>
    <xf numFmtId="0" fontId="16" fillId="2" borderId="1" xfId="3" applyFont="1" applyFill="1" applyBorder="1" applyAlignment="1">
      <alignment horizontal="left" vertical="top" wrapText="1"/>
    </xf>
    <xf numFmtId="0" fontId="16" fillId="2" borderId="1" xfId="3" applyFont="1" applyFill="1" applyBorder="1" applyAlignment="1">
      <alignment vertical="top" wrapText="1"/>
    </xf>
    <xf numFmtId="0" fontId="16" fillId="2" borderId="1" xfId="3" applyFont="1" applyFill="1" applyBorder="1" applyAlignment="1">
      <alignment horizontal="left" vertical="top"/>
    </xf>
    <xf numFmtId="0" fontId="31" fillId="2" borderId="1" xfId="0" applyFont="1" applyFill="1" applyBorder="1" applyAlignment="1">
      <alignment vertical="top" wrapText="1"/>
    </xf>
    <xf numFmtId="164" fontId="54" fillId="0" borderId="1" xfId="0" applyNumberFormat="1" applyFont="1" applyFill="1" applyBorder="1" applyAlignment="1">
      <alignment horizontal="left" vertical="top"/>
    </xf>
    <xf numFmtId="0" fontId="55" fillId="0" borderId="1" xfId="0" applyFont="1" applyFill="1" applyBorder="1" applyAlignment="1">
      <alignment vertical="top" wrapText="1"/>
    </xf>
    <xf numFmtId="4" fontId="0" fillId="0" borderId="0" xfId="0" applyNumberFormat="1" applyFill="1"/>
    <xf numFmtId="0" fontId="4" fillId="2" borderId="1" xfId="0" applyFont="1" applyFill="1" applyBorder="1" applyAlignment="1">
      <alignment vertical="center" wrapText="1"/>
    </xf>
    <xf numFmtId="0" fontId="16" fillId="2" borderId="1" xfId="3" applyFont="1" applyFill="1" applyBorder="1" applyAlignment="1">
      <alignment vertical="top"/>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0" fontId="35" fillId="2" borderId="1" xfId="0" applyFont="1" applyFill="1" applyBorder="1" applyAlignment="1">
      <alignment vertical="top" wrapText="1"/>
    </xf>
    <xf numFmtId="0" fontId="23" fillId="2" borderId="1" xfId="0" applyFont="1" applyFill="1" applyBorder="1" applyAlignment="1">
      <alignment vertical="center" wrapText="1"/>
    </xf>
    <xf numFmtId="0" fontId="16" fillId="2" borderId="1" xfId="0" applyFont="1" applyFill="1" applyBorder="1" applyAlignment="1">
      <alignment vertical="center" wrapText="1"/>
    </xf>
    <xf numFmtId="0" fontId="23" fillId="0" borderId="0" xfId="0" applyFont="1" applyFill="1" applyAlignment="1">
      <alignment vertical="top" wrapText="1"/>
    </xf>
    <xf numFmtId="0" fontId="6" fillId="0" borderId="1" xfId="0" applyFont="1" applyFill="1" applyBorder="1" applyAlignment="1">
      <alignment vertical="center" wrapText="1"/>
    </xf>
    <xf numFmtId="4" fontId="16" fillId="0" borderId="4" xfId="5" applyNumberFormat="1" applyFont="1" applyFill="1" applyBorder="1" applyAlignment="1">
      <alignment horizontal="center" vertical="top" wrapText="1"/>
    </xf>
    <xf numFmtId="4" fontId="16" fillId="0" borderId="15" xfId="5" applyNumberFormat="1" applyFont="1" applyFill="1" applyBorder="1" applyAlignment="1">
      <alignment horizontal="center" vertical="top" wrapText="1"/>
    </xf>
    <xf numFmtId="0" fontId="30" fillId="0" borderId="1" xfId="0" applyFont="1" applyFill="1" applyBorder="1" applyAlignment="1">
      <alignment horizontal="justify" vertical="center" wrapText="1"/>
    </xf>
    <xf numFmtId="4" fontId="14" fillId="0" borderId="1" xfId="0" applyNumberFormat="1" applyFont="1" applyFill="1" applyBorder="1" applyAlignment="1">
      <alignment horizontal="center" vertical="center" wrapText="1"/>
    </xf>
    <xf numFmtId="0" fontId="14" fillId="0" borderId="1" xfId="0" applyFont="1" applyFill="1" applyBorder="1" applyAlignment="1">
      <alignment horizontal="justify" vertical="center" wrapText="1"/>
    </xf>
    <xf numFmtId="0" fontId="8" fillId="0" borderId="1" xfId="0" applyFont="1" applyFill="1" applyBorder="1" applyAlignment="1">
      <alignment vertical="top"/>
    </xf>
    <xf numFmtId="0" fontId="14" fillId="0" borderId="20" xfId="0" applyFont="1" applyFill="1" applyBorder="1" applyAlignment="1">
      <alignment vertical="top" wrapText="1"/>
    </xf>
    <xf numFmtId="165" fontId="31" fillId="0" borderId="5" xfId="0" applyNumberFormat="1" applyFont="1" applyFill="1" applyBorder="1" applyAlignment="1">
      <alignment horizontal="center" vertical="top"/>
    </xf>
    <xf numFmtId="3" fontId="14" fillId="0" borderId="1" xfId="0" applyNumberFormat="1" applyFont="1" applyFill="1" applyBorder="1" applyAlignment="1">
      <alignment horizontal="center" vertical="center" wrapText="1"/>
    </xf>
    <xf numFmtId="0" fontId="20" fillId="0" borderId="1" xfId="0" applyFont="1" applyFill="1" applyBorder="1" applyAlignment="1">
      <alignment wrapText="1"/>
    </xf>
    <xf numFmtId="0" fontId="56" fillId="0" borderId="1" xfId="0" applyFont="1" applyFill="1" applyBorder="1" applyAlignment="1">
      <alignment vertical="top" wrapText="1"/>
    </xf>
    <xf numFmtId="0" fontId="53" fillId="0" borderId="1" xfId="0" applyFont="1" applyFill="1" applyBorder="1" applyAlignment="1">
      <alignment vertical="top"/>
    </xf>
    <xf numFmtId="0" fontId="56" fillId="0" borderId="1" xfId="0" applyFont="1" applyFill="1" applyBorder="1" applyAlignment="1">
      <alignment vertical="center" wrapText="1"/>
    </xf>
    <xf numFmtId="43" fontId="16" fillId="0" borderId="1" xfId="0" applyNumberFormat="1" applyFont="1" applyFill="1" applyBorder="1" applyAlignment="1">
      <alignment horizontal="center" vertical="top"/>
    </xf>
    <xf numFmtId="0" fontId="57" fillId="0" borderId="1" xfId="0" applyFont="1" applyFill="1" applyBorder="1" applyAlignment="1">
      <alignment vertical="center" wrapText="1"/>
    </xf>
    <xf numFmtId="4" fontId="16" fillId="0" borderId="1" xfId="4" applyNumberFormat="1" applyFont="1" applyFill="1" applyBorder="1" applyAlignment="1">
      <alignment horizontal="center" vertical="top"/>
    </xf>
    <xf numFmtId="4" fontId="16" fillId="0" borderId="5" xfId="4" applyNumberFormat="1" applyFont="1" applyFill="1" applyBorder="1" applyAlignment="1">
      <alignment horizontal="center" vertical="top"/>
    </xf>
    <xf numFmtId="0" fontId="58" fillId="0" borderId="0" xfId="0" applyFont="1" applyFill="1"/>
    <xf numFmtId="0" fontId="59" fillId="0" borderId="0" xfId="0" applyFont="1" applyFill="1"/>
    <xf numFmtId="0" fontId="60" fillId="0" borderId="0" xfId="0" applyFont="1" applyFill="1"/>
    <xf numFmtId="4" fontId="6" fillId="0" borderId="1" xfId="0" applyNumberFormat="1" applyFont="1" applyFill="1" applyBorder="1" applyAlignment="1">
      <alignment horizontal="center" vertical="top" wrapText="1"/>
    </xf>
    <xf numFmtId="4" fontId="6" fillId="0" borderId="14" xfId="0" applyNumberFormat="1" applyFont="1" applyFill="1" applyBorder="1" applyAlignment="1">
      <alignment horizontal="center" vertical="top"/>
    </xf>
    <xf numFmtId="4" fontId="56" fillId="0" borderId="21" xfId="0" applyNumberFormat="1" applyFont="1" applyFill="1" applyBorder="1" applyAlignment="1">
      <alignment horizontal="left" vertical="top" wrapText="1"/>
    </xf>
    <xf numFmtId="4" fontId="31" fillId="0" borderId="21" xfId="0" applyNumberFormat="1" applyFont="1" applyFill="1" applyBorder="1" applyAlignment="1">
      <alignment horizontal="left" vertical="top" wrapText="1"/>
    </xf>
    <xf numFmtId="4" fontId="52" fillId="0" borderId="0" xfId="0" applyNumberFormat="1" applyFont="1" applyFill="1" applyAlignment="1">
      <alignment vertical="top"/>
    </xf>
    <xf numFmtId="0" fontId="31" fillId="0" borderId="1" xfId="0" applyFont="1" applyFill="1" applyBorder="1" applyAlignment="1">
      <alignment horizontal="right" vertical="top" wrapText="1"/>
    </xf>
    <xf numFmtId="4" fontId="31" fillId="0" borderId="1" xfId="0" applyNumberFormat="1" applyFont="1" applyFill="1" applyBorder="1" applyAlignment="1">
      <alignment horizontal="right" vertical="top" wrapText="1"/>
    </xf>
    <xf numFmtId="165" fontId="31" fillId="0" borderId="1" xfId="0" applyNumberFormat="1" applyFont="1" applyFill="1" applyBorder="1" applyAlignment="1">
      <alignment horizontal="right" vertical="top" wrapText="1"/>
    </xf>
    <xf numFmtId="4" fontId="31" fillId="0" borderId="5" xfId="0" applyNumberFormat="1" applyFont="1" applyFill="1" applyBorder="1" applyAlignment="1">
      <alignment horizontal="right" vertical="top" wrapText="1"/>
    </xf>
    <xf numFmtId="4" fontId="56" fillId="0" borderId="22" xfId="0" applyNumberFormat="1" applyFont="1" applyFill="1" applyBorder="1" applyAlignment="1">
      <alignment horizontal="left" vertical="top" wrapText="1"/>
    </xf>
    <xf numFmtId="0" fontId="31" fillId="0" borderId="0" xfId="0" applyFont="1" applyFill="1" applyAlignment="1">
      <alignment vertical="top" wrapText="1"/>
    </xf>
    <xf numFmtId="0" fontId="31" fillId="0" borderId="0" xfId="0" applyFont="1" applyFill="1" applyAlignment="1">
      <alignment horizontal="left" vertical="top"/>
    </xf>
    <xf numFmtId="4" fontId="31" fillId="0" borderId="3" xfId="0" applyNumberFormat="1" applyFont="1" applyFill="1" applyBorder="1" applyAlignment="1">
      <alignment horizontal="center" vertical="top" wrapText="1"/>
    </xf>
    <xf numFmtId="165" fontId="31" fillId="0" borderId="3" xfId="0" applyNumberFormat="1" applyFont="1" applyFill="1" applyBorder="1" applyAlignment="1">
      <alignment horizontal="center" vertical="top" wrapText="1"/>
    </xf>
    <xf numFmtId="4" fontId="31" fillId="0" borderId="3" xfId="0" applyNumberFormat="1" applyFont="1" applyFill="1" applyBorder="1" applyAlignment="1">
      <alignment horizontal="center" vertical="top"/>
    </xf>
    <xf numFmtId="165" fontId="31" fillId="0" borderId="13" xfId="0" applyNumberFormat="1" applyFont="1" applyFill="1" applyBorder="1" applyAlignment="1">
      <alignment horizontal="center" vertical="top" wrapText="1"/>
    </xf>
    <xf numFmtId="4" fontId="30" fillId="0" borderId="1" xfId="0" applyNumberFormat="1" applyFont="1" applyFill="1" applyBorder="1" applyAlignment="1">
      <alignment horizontal="right" vertical="top" wrapText="1"/>
    </xf>
    <xf numFmtId="4" fontId="31" fillId="0" borderId="1" xfId="3" applyNumberFormat="1" applyFont="1" applyFill="1" applyBorder="1" applyAlignment="1">
      <alignment horizontal="center" vertical="top" wrapText="1"/>
    </xf>
    <xf numFmtId="4" fontId="31" fillId="0" borderId="5" xfId="3" applyNumberFormat="1" applyFont="1" applyFill="1" applyBorder="1" applyAlignment="1">
      <alignment horizontal="center" vertical="top" wrapText="1"/>
    </xf>
    <xf numFmtId="4" fontId="31" fillId="0" borderId="21" xfId="3" applyNumberFormat="1" applyFont="1" applyFill="1" applyBorder="1" applyAlignment="1">
      <alignment horizontal="left" vertical="top" wrapText="1"/>
    </xf>
    <xf numFmtId="0" fontId="31" fillId="0" borderId="0" xfId="0" applyFont="1" applyFill="1" applyAlignment="1">
      <alignment horizontal="left" vertical="top" wrapText="1"/>
    </xf>
    <xf numFmtId="4" fontId="56" fillId="0" borderId="21" xfId="3" applyNumberFormat="1" applyFont="1" applyFill="1" applyBorder="1" applyAlignment="1">
      <alignment horizontal="left" vertical="top" wrapText="1"/>
    </xf>
    <xf numFmtId="4" fontId="30" fillId="0" borderId="5" xfId="0" applyNumberFormat="1" applyFont="1" applyFill="1" applyBorder="1" applyAlignment="1">
      <alignment horizontal="right" vertical="top" wrapText="1"/>
    </xf>
    <xf numFmtId="0" fontId="31" fillId="2" borderId="23" xfId="0" applyFont="1" applyFill="1" applyBorder="1" applyAlignment="1">
      <alignment vertical="center" wrapText="1"/>
    </xf>
    <xf numFmtId="0" fontId="6" fillId="2" borderId="23" xfId="0" applyFont="1" applyFill="1" applyBorder="1" applyAlignment="1">
      <alignment vertical="top" wrapText="1"/>
    </xf>
    <xf numFmtId="0" fontId="30" fillId="2" borderId="23" xfId="0" applyFont="1" applyFill="1" applyBorder="1" applyAlignment="1">
      <alignment vertical="center" wrapText="1"/>
    </xf>
    <xf numFmtId="4" fontId="36" fillId="0" borderId="23" xfId="0" applyNumberFormat="1" applyFont="1" applyFill="1" applyBorder="1" applyAlignment="1">
      <alignment vertical="top" wrapText="1"/>
    </xf>
    <xf numFmtId="4" fontId="36" fillId="0" borderId="24" xfId="0" applyNumberFormat="1" applyFont="1" applyFill="1" applyBorder="1" applyAlignment="1">
      <alignment vertical="top" wrapText="1"/>
    </xf>
    <xf numFmtId="0" fontId="16" fillId="0" borderId="18" xfId="0" applyFont="1" applyFill="1" applyBorder="1" applyAlignment="1">
      <alignment vertical="top" wrapText="1"/>
    </xf>
    <xf numFmtId="0" fontId="11" fillId="0" borderId="0" xfId="0" applyFont="1" applyFill="1" applyAlignment="1">
      <alignment horizontal="left" vertical="top" wrapText="1"/>
    </xf>
    <xf numFmtId="4" fontId="31" fillId="0" borderId="0" xfId="0" applyNumberFormat="1" applyFont="1" applyFill="1" applyBorder="1" applyAlignment="1">
      <alignment horizontal="left" vertical="top" wrapText="1"/>
    </xf>
    <xf numFmtId="0" fontId="46" fillId="0" borderId="0" xfId="0" applyFont="1"/>
    <xf numFmtId="0" fontId="6" fillId="0" borderId="0" xfId="0" applyFont="1" applyAlignment="1">
      <alignment vertical="center" wrapText="1"/>
    </xf>
    <xf numFmtId="0" fontId="0" fillId="0" borderId="0" xfId="0" applyAlignment="1">
      <alignment wrapText="1"/>
    </xf>
    <xf numFmtId="4" fontId="0" fillId="0" borderId="0" xfId="0" applyNumberFormat="1" applyFill="1" applyAlignment="1">
      <alignment horizontal="center" vertical="top" wrapText="1"/>
    </xf>
    <xf numFmtId="0" fontId="0" fillId="0" borderId="0" xfId="0" applyFill="1" applyAlignment="1">
      <alignment horizontal="center" wrapText="1"/>
    </xf>
    <xf numFmtId="0" fontId="30"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9" fillId="0" borderId="6"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0" fillId="0" borderId="8" xfId="0" applyFont="1" applyBorder="1" applyAlignment="1">
      <alignment horizontal="center" vertical="center"/>
    </xf>
    <xf numFmtId="0" fontId="0" fillId="0" borderId="8" xfId="0" applyFont="1" applyBorder="1" applyAlignment="1">
      <alignment horizontal="center" vertical="center"/>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xf numFmtId="0" fontId="16" fillId="0" borderId="18" xfId="0" applyFont="1" applyFill="1" applyBorder="1" applyAlignment="1">
      <alignment horizontal="center" vertical="top" wrapText="1"/>
    </xf>
    <xf numFmtId="0" fontId="16" fillId="0" borderId="19" xfId="0" applyFont="1" applyFill="1" applyBorder="1" applyAlignment="1">
      <alignment horizontal="center" vertical="top" wrapText="1"/>
    </xf>
    <xf numFmtId="0" fontId="31" fillId="2" borderId="18"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1" fillId="0" borderId="0" xfId="0" applyFont="1" applyBorder="1" applyAlignment="1">
      <alignment horizontal="justify" vertical="center" wrapText="1"/>
    </xf>
    <xf numFmtId="0" fontId="0" fillId="0" borderId="0" xfId="0" applyBorder="1" applyAlignment="1">
      <alignment horizontal="justify" vertical="center" wrapText="1"/>
    </xf>
    <xf numFmtId="0" fontId="11" fillId="0" borderId="0" xfId="0" applyFont="1" applyBorder="1" applyAlignment="1">
      <alignment horizontal="justify" vertical="center" wrapText="1"/>
    </xf>
    <xf numFmtId="0" fontId="0" fillId="0" borderId="0" xfId="0" applyBorder="1" applyAlignment="1"/>
    <xf numFmtId="0" fontId="8" fillId="0" borderId="0" xfId="0" applyFont="1" applyBorder="1" applyAlignment="1">
      <alignment horizontal="left" vertical="center" wrapText="1"/>
    </xf>
    <xf numFmtId="0" fontId="0" fillId="0" borderId="0" xfId="0" applyAlignment="1"/>
    <xf numFmtId="0" fontId="10" fillId="0" borderId="17" xfId="0" applyFont="1" applyBorder="1" applyAlignment="1">
      <alignment horizontal="justify" vertical="center"/>
    </xf>
    <xf numFmtId="0" fontId="11" fillId="0" borderId="17" xfId="0" applyFont="1" applyBorder="1" applyAlignment="1"/>
    <xf numFmtId="0" fontId="0" fillId="0" borderId="17" xfId="0" applyBorder="1" applyAlignment="1"/>
    <xf numFmtId="0" fontId="4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0" fillId="0" borderId="1" xfId="0" applyBorder="1" applyAlignment="1">
      <alignment horizontal="center"/>
    </xf>
    <xf numFmtId="0" fontId="0" fillId="0" borderId="2" xfId="0" applyBorder="1" applyAlignment="1">
      <alignment wrapText="1"/>
    </xf>
    <xf numFmtId="165" fontId="31" fillId="0" borderId="1" xfId="0" applyNumberFormat="1" applyFont="1" applyFill="1" applyBorder="1" applyAlignment="1">
      <alignment horizontal="center" vertical="top" wrapText="1"/>
    </xf>
    <xf numFmtId="165" fontId="31" fillId="0" borderId="5" xfId="0" applyNumberFormat="1" applyFont="1" applyFill="1" applyBorder="1" applyAlignment="1">
      <alignment horizontal="center" vertical="top" wrapText="1"/>
    </xf>
    <xf numFmtId="164" fontId="31" fillId="0" borderId="8" xfId="0" applyNumberFormat="1" applyFont="1" applyFill="1" applyBorder="1" applyAlignment="1">
      <alignment horizontal="left" vertical="top"/>
    </xf>
    <xf numFmtId="0" fontId="31" fillId="0" borderId="8" xfId="0" applyFont="1" applyFill="1" applyBorder="1" applyAlignment="1">
      <alignment vertical="top"/>
    </xf>
    <xf numFmtId="0" fontId="6" fillId="0" borderId="8" xfId="0" applyFont="1" applyBorder="1" applyAlignment="1">
      <alignment vertical="top" wrapText="1"/>
    </xf>
    <xf numFmtId="0" fontId="6" fillId="0" borderId="8" xfId="0" applyFont="1" applyFill="1" applyBorder="1" applyAlignment="1">
      <alignment vertical="top" wrapText="1"/>
    </xf>
    <xf numFmtId="4" fontId="31" fillId="0" borderId="8" xfId="0" applyNumberFormat="1" applyFont="1" applyFill="1" applyBorder="1" applyAlignment="1">
      <alignment horizontal="right" vertical="top"/>
    </xf>
    <xf numFmtId="0" fontId="31" fillId="0" borderId="8" xfId="0" applyFont="1" applyFill="1" applyBorder="1" applyAlignment="1">
      <alignment horizontal="right" vertical="top"/>
    </xf>
    <xf numFmtId="0" fontId="31" fillId="0" borderId="25" xfId="0" applyFont="1" applyFill="1" applyBorder="1" applyAlignment="1">
      <alignment horizontal="right" vertical="top"/>
    </xf>
  </cellXfs>
  <cellStyles count="8">
    <cellStyle name="Excel Built-in Normal" xfId="5"/>
    <cellStyle name="Hipersaitas" xfId="2" builtinId="8"/>
    <cellStyle name="Įprastas" xfId="0" builtinId="0"/>
    <cellStyle name="Įprastas 2" xfId="1"/>
    <cellStyle name="Įprastas 3 2" xfId="4"/>
    <cellStyle name="Normal 2" xfId="7"/>
    <cellStyle name="Normal 3" xfId="3"/>
    <cellStyle name="Valiuta" xfId="6" builtinId="4"/>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3"/>
  <sheetViews>
    <sheetView tabSelected="1" zoomScale="85" zoomScaleNormal="85" workbookViewId="0">
      <selection activeCell="B2" sqref="B2"/>
    </sheetView>
  </sheetViews>
  <sheetFormatPr defaultRowHeight="15" x14ac:dyDescent="0.25"/>
  <cols>
    <col min="1" max="1" width="1.28515625" style="2" customWidth="1"/>
    <col min="2" max="2" width="10.28515625" customWidth="1"/>
    <col min="3" max="3" width="17.42578125" customWidth="1"/>
    <col min="4" max="4" width="21.28515625" style="88" customWidth="1"/>
    <col min="5" max="5" width="14.42578125" style="88" customWidth="1"/>
    <col min="6" max="6" width="14.85546875" style="88" customWidth="1"/>
    <col min="7" max="7" width="15.7109375" style="88" customWidth="1"/>
    <col min="8" max="8" width="20.5703125" style="88" customWidth="1"/>
    <col min="9" max="9" width="7.5703125" style="88" customWidth="1"/>
    <col min="10" max="10" width="8.28515625" style="88" customWidth="1"/>
    <col min="11" max="11" width="7.85546875" style="88" customWidth="1"/>
    <col min="12" max="12" width="7.42578125" style="88" customWidth="1"/>
    <col min="13" max="13" width="6.42578125" style="88" customWidth="1"/>
    <col min="14" max="15" width="9.140625" style="88"/>
    <col min="16" max="16" width="17.42578125" style="88" customWidth="1"/>
    <col min="17" max="17" width="14.5703125" style="88" customWidth="1"/>
    <col min="18" max="18" width="13.42578125" style="88" customWidth="1"/>
    <col min="19" max="19" width="13.85546875" style="88" customWidth="1"/>
    <col min="20" max="20" width="13.7109375" customWidth="1"/>
    <col min="21" max="21" width="17" style="25" customWidth="1"/>
    <col min="22" max="22" width="30" customWidth="1"/>
    <col min="23" max="23" width="10" bestFit="1" customWidth="1"/>
  </cols>
  <sheetData>
    <row r="1" spans="2:22" s="2" customFormat="1" x14ac:dyDescent="0.25">
      <c r="D1" s="88"/>
      <c r="E1" s="88"/>
      <c r="F1" s="88"/>
      <c r="G1" s="88"/>
      <c r="H1" s="88"/>
      <c r="I1" s="88"/>
      <c r="J1" s="88"/>
      <c r="K1" s="88"/>
      <c r="L1" s="88"/>
      <c r="M1" s="88"/>
      <c r="N1" s="88"/>
      <c r="O1" s="88"/>
      <c r="P1" s="88"/>
      <c r="Q1" s="88"/>
      <c r="R1" s="88"/>
      <c r="S1" s="88"/>
      <c r="U1" s="25"/>
    </row>
    <row r="2" spans="2:22" ht="15.75" x14ac:dyDescent="0.25">
      <c r="B2" s="405" t="s">
        <v>1143</v>
      </c>
      <c r="C2" s="6"/>
      <c r="D2" s="6"/>
      <c r="E2" s="6"/>
      <c r="F2" s="6"/>
      <c r="G2" s="6"/>
      <c r="H2" s="6"/>
      <c r="J2" s="156"/>
      <c r="K2" s="156"/>
      <c r="L2" s="156"/>
      <c r="N2" s="156"/>
      <c r="O2" s="156"/>
      <c r="P2" s="109" t="s">
        <v>9</v>
      </c>
      <c r="Q2" s="156"/>
      <c r="R2" s="156"/>
      <c r="S2" s="156"/>
    </row>
    <row r="3" spans="2:22" x14ac:dyDescent="0.25">
      <c r="B3" s="6"/>
      <c r="C3" s="6"/>
      <c r="D3" s="6"/>
      <c r="E3" s="6"/>
      <c r="F3" s="6"/>
      <c r="G3" s="6"/>
      <c r="H3" s="6"/>
      <c r="J3" s="110"/>
      <c r="K3" s="110"/>
      <c r="L3" s="110"/>
      <c r="N3" s="110"/>
      <c r="O3" s="110"/>
      <c r="P3" s="1" t="s">
        <v>1</v>
      </c>
      <c r="Q3" s="110"/>
      <c r="R3" s="110"/>
      <c r="S3" s="110"/>
    </row>
    <row r="4" spans="2:22" x14ac:dyDescent="0.25">
      <c r="B4" s="6"/>
      <c r="C4" s="6"/>
      <c r="D4" s="6"/>
      <c r="E4" s="6"/>
      <c r="F4" s="6"/>
      <c r="G4" s="333"/>
      <c r="H4" s="371"/>
      <c r="J4" s="373"/>
      <c r="K4" s="110"/>
      <c r="L4" s="110"/>
      <c r="N4" s="110"/>
      <c r="O4" s="110"/>
      <c r="P4" s="1" t="s">
        <v>2</v>
      </c>
      <c r="Q4" s="110"/>
      <c r="R4" s="110"/>
      <c r="S4" s="110"/>
    </row>
    <row r="5" spans="2:22" s="2" customFormat="1" ht="15.75" x14ac:dyDescent="0.25">
      <c r="B5" s="5" t="s">
        <v>53</v>
      </c>
      <c r="C5" s="6"/>
      <c r="D5" s="6"/>
      <c r="E5" s="6"/>
      <c r="F5" s="6"/>
      <c r="G5" s="333"/>
      <c r="H5" s="372"/>
      <c r="I5" s="88"/>
      <c r="J5" s="110"/>
      <c r="K5" s="110"/>
      <c r="L5" s="110"/>
      <c r="M5" s="88"/>
      <c r="N5" s="110"/>
      <c r="O5" s="110"/>
      <c r="P5" s="110"/>
      <c r="Q5" s="110"/>
      <c r="R5" s="110"/>
      <c r="S5" s="110"/>
      <c r="U5" s="25"/>
    </row>
    <row r="6" spans="2:22" ht="15.75" x14ac:dyDescent="0.25">
      <c r="B6" s="9" t="s">
        <v>62</v>
      </c>
      <c r="C6" s="6"/>
      <c r="D6" s="6"/>
      <c r="E6" s="6"/>
      <c r="F6" s="6"/>
      <c r="G6" s="6"/>
      <c r="H6" s="6"/>
      <c r="I6" s="6"/>
      <c r="J6" s="6"/>
      <c r="K6" s="6"/>
      <c r="L6" s="6"/>
      <c r="M6" s="6"/>
      <c r="N6" s="6"/>
      <c r="O6" s="6"/>
    </row>
    <row r="7" spans="2:22" s="2" customFormat="1" ht="29.25" customHeight="1" thickBot="1" x14ac:dyDescent="0.3">
      <c r="B7" s="412" t="s">
        <v>65</v>
      </c>
      <c r="C7" s="413"/>
      <c r="D7" s="413"/>
      <c r="E7" s="413"/>
      <c r="F7" s="413"/>
      <c r="G7" s="413"/>
      <c r="H7" s="413"/>
      <c r="I7" s="413"/>
      <c r="J7" s="413"/>
      <c r="K7" s="413"/>
      <c r="L7" s="413"/>
      <c r="M7" s="414"/>
      <c r="N7" s="410" t="s">
        <v>8</v>
      </c>
      <c r="O7" s="411"/>
      <c r="P7" s="415" t="s">
        <v>10</v>
      </c>
      <c r="Q7" s="416"/>
      <c r="R7" s="416"/>
      <c r="S7" s="416"/>
      <c r="U7" s="25"/>
    </row>
    <row r="8" spans="2:22" ht="104.25" customHeight="1" x14ac:dyDescent="0.25">
      <c r="B8" s="216" t="s">
        <v>25</v>
      </c>
      <c r="C8" s="217" t="s">
        <v>38</v>
      </c>
      <c r="D8" s="218" t="s">
        <v>14</v>
      </c>
      <c r="E8" s="218" t="s">
        <v>5</v>
      </c>
      <c r="F8" s="218" t="s">
        <v>24</v>
      </c>
      <c r="G8" s="218" t="s">
        <v>3</v>
      </c>
      <c r="H8" s="218" t="s">
        <v>39</v>
      </c>
      <c r="I8" s="218" t="s">
        <v>40</v>
      </c>
      <c r="J8" s="218" t="s">
        <v>41</v>
      </c>
      <c r="K8" s="218" t="s">
        <v>42</v>
      </c>
      <c r="L8" s="218" t="s">
        <v>43</v>
      </c>
      <c r="M8" s="218" t="s">
        <v>44</v>
      </c>
      <c r="N8" s="218" t="s">
        <v>6</v>
      </c>
      <c r="O8" s="218" t="s">
        <v>7</v>
      </c>
      <c r="P8" s="218" t="s">
        <v>61</v>
      </c>
      <c r="Q8" s="219" t="s">
        <v>75</v>
      </c>
      <c r="R8" s="219" t="s">
        <v>66</v>
      </c>
      <c r="S8" s="220" t="s">
        <v>54</v>
      </c>
    </row>
    <row r="9" spans="2:22" s="2" customFormat="1" ht="13.5" customHeight="1" x14ac:dyDescent="0.25">
      <c r="B9" s="221">
        <v>1</v>
      </c>
      <c r="C9" s="13">
        <v>2</v>
      </c>
      <c r="D9" s="58">
        <v>3</v>
      </c>
      <c r="E9" s="58">
        <v>4</v>
      </c>
      <c r="F9" s="58">
        <v>5</v>
      </c>
      <c r="G9" s="58">
        <v>6</v>
      </c>
      <c r="H9" s="58">
        <v>7</v>
      </c>
      <c r="I9" s="58">
        <v>8</v>
      </c>
      <c r="J9" s="58">
        <v>9</v>
      </c>
      <c r="K9" s="58">
        <v>10</v>
      </c>
      <c r="L9" s="58">
        <v>11</v>
      </c>
      <c r="M9" s="58">
        <v>12</v>
      </c>
      <c r="N9" s="58">
        <v>13</v>
      </c>
      <c r="O9" s="58">
        <v>14</v>
      </c>
      <c r="P9" s="58">
        <v>15</v>
      </c>
      <c r="Q9" s="58">
        <v>16</v>
      </c>
      <c r="R9" s="58">
        <v>17</v>
      </c>
      <c r="S9" s="222">
        <v>18</v>
      </c>
      <c r="U9" s="25"/>
    </row>
    <row r="10" spans="2:22" ht="42.75" x14ac:dyDescent="0.25">
      <c r="B10" s="223" t="s">
        <v>0</v>
      </c>
      <c r="C10" s="19"/>
      <c r="D10" s="59" t="s">
        <v>76</v>
      </c>
      <c r="E10" s="112"/>
      <c r="F10" s="112"/>
      <c r="G10" s="112"/>
      <c r="H10" s="112"/>
      <c r="I10" s="112"/>
      <c r="J10" s="112"/>
      <c r="K10" s="112"/>
      <c r="L10" s="112"/>
      <c r="M10" s="112"/>
      <c r="N10" s="95"/>
      <c r="O10" s="95"/>
      <c r="P10" s="95"/>
      <c r="Q10" s="95"/>
      <c r="R10" s="95"/>
      <c r="S10" s="224"/>
    </row>
    <row r="11" spans="2:22" s="2" customFormat="1" ht="71.25" x14ac:dyDescent="0.25">
      <c r="B11" s="223" t="s">
        <v>17</v>
      </c>
      <c r="C11" s="19"/>
      <c r="D11" s="59" t="s">
        <v>77</v>
      </c>
      <c r="E11" s="112"/>
      <c r="F11" s="112"/>
      <c r="G11" s="112"/>
      <c r="H11" s="112"/>
      <c r="I11" s="112"/>
      <c r="J11" s="112"/>
      <c r="K11" s="112"/>
      <c r="L11" s="112"/>
      <c r="M11" s="112"/>
      <c r="N11" s="95"/>
      <c r="O11" s="95"/>
      <c r="P11" s="95"/>
      <c r="Q11" s="95"/>
      <c r="R11" s="95"/>
      <c r="S11" s="224"/>
      <c r="U11" s="325"/>
      <c r="V11" s="326"/>
    </row>
    <row r="12" spans="2:22" s="2" customFormat="1" ht="42.75" x14ac:dyDescent="0.25">
      <c r="B12" s="223" t="s">
        <v>18</v>
      </c>
      <c r="C12" s="19"/>
      <c r="D12" s="59" t="s">
        <v>78</v>
      </c>
      <c r="E12" s="112"/>
      <c r="F12" s="112"/>
      <c r="G12" s="112"/>
      <c r="H12" s="112"/>
      <c r="I12" s="112"/>
      <c r="J12" s="112"/>
      <c r="K12" s="112"/>
      <c r="L12" s="112"/>
      <c r="M12" s="112"/>
      <c r="N12" s="95"/>
      <c r="O12" s="95"/>
      <c r="P12" s="95"/>
      <c r="Q12" s="95"/>
      <c r="R12" s="95"/>
      <c r="S12" s="224"/>
      <c r="U12" s="327"/>
      <c r="V12" s="326"/>
    </row>
    <row r="13" spans="2:22" s="2" customFormat="1" ht="71.25" x14ac:dyDescent="0.25">
      <c r="B13" s="225" t="s">
        <v>19</v>
      </c>
      <c r="C13" s="17"/>
      <c r="D13" s="60" t="s">
        <v>79</v>
      </c>
      <c r="E13" s="113"/>
      <c r="F13" s="113"/>
      <c r="G13" s="113"/>
      <c r="H13" s="113"/>
      <c r="I13" s="113"/>
      <c r="J13" s="113"/>
      <c r="K13" s="113"/>
      <c r="L13" s="113"/>
      <c r="M13" s="113"/>
      <c r="N13" s="92"/>
      <c r="O13" s="92"/>
      <c r="P13" s="249">
        <f>SUM(P14:P15)</f>
        <v>964772.97</v>
      </c>
      <c r="Q13" s="249">
        <f>SUM(Q14:Q15)</f>
        <v>820057</v>
      </c>
      <c r="R13" s="249">
        <f>SUM(R14:R15)</f>
        <v>0</v>
      </c>
      <c r="S13" s="250">
        <f>SUM(S14:S15)</f>
        <v>144715.97</v>
      </c>
      <c r="U13" s="327"/>
      <c r="V13" s="326"/>
    </row>
    <row r="14" spans="2:22" s="2" customFormat="1" ht="90" x14ac:dyDescent="0.25">
      <c r="B14" s="226" t="s">
        <v>20</v>
      </c>
      <c r="C14" s="4" t="s">
        <v>560</v>
      </c>
      <c r="D14" s="61" t="s">
        <v>80</v>
      </c>
      <c r="E14" s="62" t="s">
        <v>82</v>
      </c>
      <c r="F14" s="61" t="s">
        <v>83</v>
      </c>
      <c r="G14" s="62" t="s">
        <v>84</v>
      </c>
      <c r="H14" s="157" t="s">
        <v>85</v>
      </c>
      <c r="I14" s="157" t="s">
        <v>86</v>
      </c>
      <c r="J14" s="84"/>
      <c r="K14" s="84"/>
      <c r="L14" s="84"/>
      <c r="M14" s="84"/>
      <c r="N14" s="84">
        <v>2018</v>
      </c>
      <c r="O14" s="84">
        <v>2021</v>
      </c>
      <c r="P14" s="158">
        <v>779212.9</v>
      </c>
      <c r="Q14" s="158">
        <v>662330.94999999995</v>
      </c>
      <c r="R14" s="158">
        <v>0</v>
      </c>
      <c r="S14" s="227">
        <v>116881.95</v>
      </c>
      <c r="U14" s="323"/>
      <c r="V14" s="328"/>
    </row>
    <row r="15" spans="2:22" ht="60" x14ac:dyDescent="0.25">
      <c r="B15" s="226" t="s">
        <v>21</v>
      </c>
      <c r="C15" s="4" t="s">
        <v>561</v>
      </c>
      <c r="D15" s="61" t="s">
        <v>81</v>
      </c>
      <c r="E15" s="62" t="s">
        <v>87</v>
      </c>
      <c r="F15" s="61" t="s">
        <v>83</v>
      </c>
      <c r="G15" s="62" t="s">
        <v>87</v>
      </c>
      <c r="H15" s="157" t="s">
        <v>85</v>
      </c>
      <c r="I15" s="157" t="s">
        <v>86</v>
      </c>
      <c r="J15" s="84"/>
      <c r="K15" s="84"/>
      <c r="L15" s="84"/>
      <c r="M15" s="84"/>
      <c r="N15" s="84">
        <v>2018</v>
      </c>
      <c r="O15" s="84">
        <v>2020</v>
      </c>
      <c r="P15" s="158">
        <v>185560.07</v>
      </c>
      <c r="Q15" s="158">
        <v>157726.04999999999</v>
      </c>
      <c r="R15" s="158">
        <v>0</v>
      </c>
      <c r="S15" s="227">
        <v>27834.02</v>
      </c>
      <c r="U15" s="16"/>
    </row>
    <row r="16" spans="2:22" s="2" customFormat="1" ht="128.25" x14ac:dyDescent="0.25">
      <c r="B16" s="223" t="s">
        <v>146</v>
      </c>
      <c r="C16" s="19"/>
      <c r="D16" s="59" t="s">
        <v>88</v>
      </c>
      <c r="E16" s="112"/>
      <c r="F16" s="112"/>
      <c r="G16" s="112"/>
      <c r="H16" s="112"/>
      <c r="I16" s="112"/>
      <c r="J16" s="112"/>
      <c r="K16" s="112"/>
      <c r="L16" s="112"/>
      <c r="M16" s="112"/>
      <c r="N16" s="95"/>
      <c r="O16" s="95"/>
      <c r="P16" s="95"/>
      <c r="Q16" s="95"/>
      <c r="R16" s="95"/>
      <c r="S16" s="224"/>
      <c r="U16" s="16"/>
    </row>
    <row r="17" spans="2:22" ht="71.25" x14ac:dyDescent="0.25">
      <c r="B17" s="225" t="s">
        <v>123</v>
      </c>
      <c r="C17" s="17"/>
      <c r="D17" s="60" t="s">
        <v>89</v>
      </c>
      <c r="E17" s="113"/>
      <c r="F17" s="113"/>
      <c r="G17" s="113"/>
      <c r="H17" s="113"/>
      <c r="I17" s="113"/>
      <c r="J17" s="113"/>
      <c r="K17" s="113"/>
      <c r="L17" s="113"/>
      <c r="M17" s="113"/>
      <c r="N17" s="92"/>
      <c r="O17" s="92"/>
      <c r="P17" s="249">
        <f>SUM(P18:P24)</f>
        <v>1795749.21</v>
      </c>
      <c r="Q17" s="249">
        <f>SUM(Q18:Q24)</f>
        <v>1498321.97</v>
      </c>
      <c r="R17" s="249">
        <f>SUM(R18:R24)</f>
        <v>132204.84</v>
      </c>
      <c r="S17" s="250">
        <f>SUM(S18:S24)</f>
        <v>165222.39999999999</v>
      </c>
      <c r="T17" s="326"/>
      <c r="U17" s="323"/>
      <c r="V17" s="326"/>
    </row>
    <row r="18" spans="2:22" ht="90" x14ac:dyDescent="0.25">
      <c r="B18" s="228" t="s">
        <v>124</v>
      </c>
      <c r="C18" s="4" t="s">
        <v>562</v>
      </c>
      <c r="D18" s="61" t="s">
        <v>90</v>
      </c>
      <c r="E18" s="61" t="s">
        <v>91</v>
      </c>
      <c r="F18" s="61" t="s">
        <v>92</v>
      </c>
      <c r="G18" s="61" t="s">
        <v>93</v>
      </c>
      <c r="H18" s="157" t="s">
        <v>94</v>
      </c>
      <c r="I18" s="157" t="s">
        <v>86</v>
      </c>
      <c r="J18" s="157"/>
      <c r="K18" s="84"/>
      <c r="L18" s="84"/>
      <c r="M18" s="84"/>
      <c r="N18" s="84">
        <v>2018</v>
      </c>
      <c r="O18" s="93">
        <v>2021</v>
      </c>
      <c r="P18" s="158">
        <v>172058.99</v>
      </c>
      <c r="Q18" s="158">
        <v>146250.14000000001</v>
      </c>
      <c r="R18" s="158">
        <v>12904.42</v>
      </c>
      <c r="S18" s="227">
        <v>12904.43</v>
      </c>
      <c r="T18" s="326"/>
      <c r="U18" s="323"/>
      <c r="V18" s="325"/>
    </row>
    <row r="19" spans="2:22" s="2" customFormat="1" ht="60" x14ac:dyDescent="0.25">
      <c r="B19" s="228" t="s">
        <v>125</v>
      </c>
      <c r="C19" s="4" t="s">
        <v>563</v>
      </c>
      <c r="D19" s="62" t="s">
        <v>95</v>
      </c>
      <c r="E19" s="62" t="s">
        <v>96</v>
      </c>
      <c r="F19" s="62" t="s">
        <v>92</v>
      </c>
      <c r="G19" s="62" t="s">
        <v>97</v>
      </c>
      <c r="H19" s="159" t="s">
        <v>94</v>
      </c>
      <c r="I19" s="159" t="s">
        <v>86</v>
      </c>
      <c r="J19" s="159"/>
      <c r="K19" s="84"/>
      <c r="L19" s="84"/>
      <c r="M19" s="84"/>
      <c r="N19" s="93">
        <v>2018</v>
      </c>
      <c r="O19" s="93">
        <v>2020</v>
      </c>
      <c r="P19" s="160">
        <v>130520.04</v>
      </c>
      <c r="Q19" s="161">
        <v>87678</v>
      </c>
      <c r="R19" s="160">
        <v>7736.29</v>
      </c>
      <c r="S19" s="229">
        <v>35105.75</v>
      </c>
      <c r="U19" s="323"/>
      <c r="V19" s="325"/>
    </row>
    <row r="20" spans="2:22" s="2" customFormat="1" ht="75" x14ac:dyDescent="0.25">
      <c r="B20" s="228" t="s">
        <v>126</v>
      </c>
      <c r="C20" s="4" t="s">
        <v>564</v>
      </c>
      <c r="D20" s="62" t="s">
        <v>98</v>
      </c>
      <c r="E20" s="62" t="s">
        <v>82</v>
      </c>
      <c r="F20" s="62" t="s">
        <v>92</v>
      </c>
      <c r="G20" s="62" t="s">
        <v>99</v>
      </c>
      <c r="H20" s="159" t="s">
        <v>94</v>
      </c>
      <c r="I20" s="159" t="s">
        <v>86</v>
      </c>
      <c r="J20" s="159" t="s">
        <v>100</v>
      </c>
      <c r="K20" s="84"/>
      <c r="L20" s="84"/>
      <c r="M20" s="84"/>
      <c r="N20" s="93">
        <v>2018</v>
      </c>
      <c r="O20" s="93">
        <v>2020</v>
      </c>
      <c r="P20" s="160">
        <v>235487</v>
      </c>
      <c r="Q20" s="161">
        <v>200163.95</v>
      </c>
      <c r="R20" s="160">
        <v>17661.52</v>
      </c>
      <c r="S20" s="229">
        <v>17661.53</v>
      </c>
      <c r="U20" s="329"/>
      <c r="V20" s="326"/>
    </row>
    <row r="21" spans="2:22" s="2" customFormat="1" ht="60" x14ac:dyDescent="0.25">
      <c r="B21" s="228" t="s">
        <v>127</v>
      </c>
      <c r="C21" s="4" t="s">
        <v>565</v>
      </c>
      <c r="D21" s="62" t="s">
        <v>101</v>
      </c>
      <c r="E21" s="62" t="s">
        <v>82</v>
      </c>
      <c r="F21" s="62" t="s">
        <v>92</v>
      </c>
      <c r="G21" s="62" t="s">
        <v>99</v>
      </c>
      <c r="H21" s="159" t="s">
        <v>94</v>
      </c>
      <c r="I21" s="159" t="s">
        <v>86</v>
      </c>
      <c r="J21" s="159" t="s">
        <v>100</v>
      </c>
      <c r="K21" s="84"/>
      <c r="L21" s="84"/>
      <c r="M21" s="84"/>
      <c r="N21" s="93">
        <v>2018</v>
      </c>
      <c r="O21" s="93">
        <v>2021</v>
      </c>
      <c r="P21" s="160">
        <v>534491.16</v>
      </c>
      <c r="Q21" s="161">
        <v>454317.48</v>
      </c>
      <c r="R21" s="160">
        <v>40086.83</v>
      </c>
      <c r="S21" s="229">
        <v>40086.85</v>
      </c>
      <c r="U21" s="323"/>
      <c r="V21" s="325"/>
    </row>
    <row r="22" spans="2:22" s="2" customFormat="1" ht="75" x14ac:dyDescent="0.25">
      <c r="B22" s="228" t="s">
        <v>128</v>
      </c>
      <c r="C22" s="4" t="s">
        <v>1024</v>
      </c>
      <c r="D22" s="63" t="s">
        <v>102</v>
      </c>
      <c r="E22" s="62" t="s">
        <v>103</v>
      </c>
      <c r="F22" s="62" t="s">
        <v>92</v>
      </c>
      <c r="G22" s="62" t="s">
        <v>104</v>
      </c>
      <c r="H22" s="162" t="s">
        <v>94</v>
      </c>
      <c r="I22" s="159" t="s">
        <v>86</v>
      </c>
      <c r="J22" s="159"/>
      <c r="K22" s="84"/>
      <c r="L22" s="84"/>
      <c r="M22" s="84"/>
      <c r="N22" s="64">
        <v>2018</v>
      </c>
      <c r="O22" s="64">
        <v>2020</v>
      </c>
      <c r="P22" s="172">
        <v>288945.53000000003</v>
      </c>
      <c r="Q22" s="185">
        <v>245603.7</v>
      </c>
      <c r="R22" s="172">
        <v>21670.91</v>
      </c>
      <c r="S22" s="232">
        <v>21670.92</v>
      </c>
      <c r="T22" s="326"/>
      <c r="U22" s="323"/>
      <c r="V22" s="325"/>
    </row>
    <row r="23" spans="2:22" s="2" customFormat="1" ht="45" x14ac:dyDescent="0.25">
      <c r="B23" s="228" t="s">
        <v>129</v>
      </c>
      <c r="C23" s="4" t="s">
        <v>566</v>
      </c>
      <c r="D23" s="62" t="s">
        <v>105</v>
      </c>
      <c r="E23" s="62" t="s">
        <v>87</v>
      </c>
      <c r="F23" s="62" t="s">
        <v>92</v>
      </c>
      <c r="G23" s="62" t="s">
        <v>106</v>
      </c>
      <c r="H23" s="159" t="s">
        <v>107</v>
      </c>
      <c r="I23" s="159" t="s">
        <v>86</v>
      </c>
      <c r="J23" s="159"/>
      <c r="K23" s="84"/>
      <c r="L23" s="84"/>
      <c r="M23" s="84"/>
      <c r="N23" s="64">
        <v>2018</v>
      </c>
      <c r="O23" s="64">
        <v>2020</v>
      </c>
      <c r="P23" s="172">
        <v>188998.48</v>
      </c>
      <c r="Q23" s="185">
        <v>160648.70000000001</v>
      </c>
      <c r="R23" s="172">
        <v>14174.88</v>
      </c>
      <c r="S23" s="232">
        <v>14174.9</v>
      </c>
      <c r="T23" s="330"/>
      <c r="U23" s="323"/>
      <c r="V23" s="325"/>
    </row>
    <row r="24" spans="2:22" s="2" customFormat="1" ht="75" x14ac:dyDescent="0.25">
      <c r="B24" s="228" t="s">
        <v>130</v>
      </c>
      <c r="C24" s="4" t="s">
        <v>567</v>
      </c>
      <c r="D24" s="62" t="s">
        <v>108</v>
      </c>
      <c r="E24" s="62" t="s">
        <v>109</v>
      </c>
      <c r="F24" s="62" t="s">
        <v>92</v>
      </c>
      <c r="G24" s="62" t="s">
        <v>110</v>
      </c>
      <c r="H24" s="159" t="s">
        <v>94</v>
      </c>
      <c r="I24" s="159" t="s">
        <v>86</v>
      </c>
      <c r="J24" s="159"/>
      <c r="K24" s="84"/>
      <c r="L24" s="84"/>
      <c r="M24" s="84"/>
      <c r="N24" s="64">
        <v>2018</v>
      </c>
      <c r="O24" s="64">
        <v>2020</v>
      </c>
      <c r="P24" s="172">
        <v>245248.01</v>
      </c>
      <c r="Q24" s="185">
        <v>203660</v>
      </c>
      <c r="R24" s="172">
        <v>17969.990000000002</v>
      </c>
      <c r="S24" s="232">
        <v>23618.02</v>
      </c>
      <c r="T24" s="326"/>
      <c r="U24" s="323"/>
      <c r="V24" s="325"/>
    </row>
    <row r="25" spans="2:22" s="2" customFormat="1" ht="76.5" customHeight="1" x14ac:dyDescent="0.25">
      <c r="B25" s="225" t="s">
        <v>131</v>
      </c>
      <c r="C25" s="17"/>
      <c r="D25" s="60" t="s">
        <v>111</v>
      </c>
      <c r="E25" s="113"/>
      <c r="F25" s="113"/>
      <c r="G25" s="113"/>
      <c r="H25" s="113"/>
      <c r="I25" s="113"/>
      <c r="J25" s="113"/>
      <c r="K25" s="113"/>
      <c r="L25" s="113"/>
      <c r="M25" s="113"/>
      <c r="N25" s="92"/>
      <c r="O25" s="92"/>
      <c r="P25" s="249">
        <f>SUM(P26:P31)</f>
        <v>1736421.7700000003</v>
      </c>
      <c r="Q25" s="249">
        <f>SUM(Q26:Q31)</f>
        <v>1475958.3399999999</v>
      </c>
      <c r="R25" s="249">
        <f>SUM(R26:R31)</f>
        <v>130231.18000000001</v>
      </c>
      <c r="S25" s="250">
        <f>SUM(S26:S31)</f>
        <v>130232.25</v>
      </c>
      <c r="U25" s="16"/>
    </row>
    <row r="26" spans="2:22" s="2" customFormat="1" ht="60" x14ac:dyDescent="0.25">
      <c r="B26" s="228" t="s">
        <v>132</v>
      </c>
      <c r="C26" s="4" t="s">
        <v>568</v>
      </c>
      <c r="D26" s="63" t="s">
        <v>112</v>
      </c>
      <c r="E26" s="62" t="s">
        <v>91</v>
      </c>
      <c r="F26" s="62" t="s">
        <v>92</v>
      </c>
      <c r="G26" s="62" t="s">
        <v>93</v>
      </c>
      <c r="H26" s="162" t="s">
        <v>113</v>
      </c>
      <c r="I26" s="159" t="s">
        <v>86</v>
      </c>
      <c r="J26" s="159"/>
      <c r="K26" s="84"/>
      <c r="L26" s="84"/>
      <c r="M26" s="84"/>
      <c r="N26" s="84">
        <v>2018</v>
      </c>
      <c r="O26" s="84">
        <v>2019</v>
      </c>
      <c r="P26" s="163">
        <v>187006.33</v>
      </c>
      <c r="Q26" s="163">
        <v>158955.23000000001</v>
      </c>
      <c r="R26" s="163">
        <v>14025.05</v>
      </c>
      <c r="S26" s="230">
        <v>14026.05</v>
      </c>
      <c r="U26" s="16"/>
    </row>
    <row r="27" spans="2:22" s="2" customFormat="1" ht="90" x14ac:dyDescent="0.25">
      <c r="B27" s="228" t="s">
        <v>147</v>
      </c>
      <c r="C27" s="4" t="s">
        <v>569</v>
      </c>
      <c r="D27" s="63" t="s">
        <v>114</v>
      </c>
      <c r="E27" s="63" t="s">
        <v>96</v>
      </c>
      <c r="F27" s="63" t="s">
        <v>92</v>
      </c>
      <c r="G27" s="63" t="s">
        <v>97</v>
      </c>
      <c r="H27" s="162" t="s">
        <v>113</v>
      </c>
      <c r="I27" s="162" t="s">
        <v>86</v>
      </c>
      <c r="J27" s="162"/>
      <c r="K27" s="84"/>
      <c r="L27" s="84"/>
      <c r="M27" s="84"/>
      <c r="N27" s="84">
        <v>2018</v>
      </c>
      <c r="O27" s="84">
        <v>2019</v>
      </c>
      <c r="P27" s="163">
        <v>136665.67000000001</v>
      </c>
      <c r="Q27" s="164">
        <v>116165.82</v>
      </c>
      <c r="R27" s="163">
        <v>10249.92</v>
      </c>
      <c r="S27" s="331">
        <v>10249.93</v>
      </c>
      <c r="T27" s="326"/>
      <c r="U27" s="323"/>
      <c r="V27" s="326"/>
    </row>
    <row r="28" spans="2:22" s="2" customFormat="1" ht="75" x14ac:dyDescent="0.25">
      <c r="B28" s="228" t="s">
        <v>148</v>
      </c>
      <c r="C28" s="4" t="s">
        <v>570</v>
      </c>
      <c r="D28" s="63" t="s">
        <v>115</v>
      </c>
      <c r="E28" s="63" t="s">
        <v>82</v>
      </c>
      <c r="F28" s="63" t="s">
        <v>92</v>
      </c>
      <c r="G28" s="63" t="s">
        <v>99</v>
      </c>
      <c r="H28" s="162" t="s">
        <v>113</v>
      </c>
      <c r="I28" s="162" t="s">
        <v>86</v>
      </c>
      <c r="J28" s="162" t="s">
        <v>100</v>
      </c>
      <c r="K28" s="84"/>
      <c r="L28" s="84"/>
      <c r="M28" s="84"/>
      <c r="N28" s="84">
        <v>2018</v>
      </c>
      <c r="O28" s="84">
        <v>2021</v>
      </c>
      <c r="P28" s="163">
        <v>767663.12</v>
      </c>
      <c r="Q28" s="164">
        <v>652513.65</v>
      </c>
      <c r="R28" s="163">
        <v>57574.73</v>
      </c>
      <c r="S28" s="230">
        <v>57574.74</v>
      </c>
      <c r="U28" s="16"/>
    </row>
    <row r="29" spans="2:22" s="2" customFormat="1" ht="60" x14ac:dyDescent="0.25">
      <c r="B29" s="228" t="s">
        <v>149</v>
      </c>
      <c r="C29" s="4" t="s">
        <v>571</v>
      </c>
      <c r="D29" s="64" t="s">
        <v>116</v>
      </c>
      <c r="E29" s="63" t="s">
        <v>103</v>
      </c>
      <c r="F29" s="63" t="s">
        <v>92</v>
      </c>
      <c r="G29" s="63" t="s">
        <v>117</v>
      </c>
      <c r="H29" s="162" t="s">
        <v>113</v>
      </c>
      <c r="I29" s="64" t="s">
        <v>86</v>
      </c>
      <c r="J29" s="64"/>
      <c r="K29" s="84"/>
      <c r="L29" s="84"/>
      <c r="M29" s="84"/>
      <c r="N29" s="84">
        <v>2018</v>
      </c>
      <c r="O29" s="84">
        <v>2019</v>
      </c>
      <c r="P29" s="163">
        <v>199600.32</v>
      </c>
      <c r="Q29" s="163">
        <v>169660.27</v>
      </c>
      <c r="R29" s="163">
        <v>14970.01</v>
      </c>
      <c r="S29" s="230">
        <v>14970.04</v>
      </c>
      <c r="U29" s="16"/>
    </row>
    <row r="30" spans="2:22" s="2" customFormat="1" ht="45" x14ac:dyDescent="0.25">
      <c r="B30" s="228" t="s">
        <v>150</v>
      </c>
      <c r="C30" s="4" t="s">
        <v>572</v>
      </c>
      <c r="D30" s="63" t="s">
        <v>118</v>
      </c>
      <c r="E30" s="63" t="s">
        <v>87</v>
      </c>
      <c r="F30" s="165" t="s">
        <v>92</v>
      </c>
      <c r="G30" s="63" t="s">
        <v>87</v>
      </c>
      <c r="H30" s="166" t="s">
        <v>113</v>
      </c>
      <c r="I30" s="166" t="s">
        <v>86</v>
      </c>
      <c r="J30" s="162"/>
      <c r="K30" s="84"/>
      <c r="L30" s="84"/>
      <c r="M30" s="84"/>
      <c r="N30" s="84">
        <v>2018</v>
      </c>
      <c r="O30" s="84">
        <v>2021</v>
      </c>
      <c r="P30" s="163">
        <v>200511.1</v>
      </c>
      <c r="Q30" s="163">
        <v>170434.43</v>
      </c>
      <c r="R30" s="163">
        <v>15038.33</v>
      </c>
      <c r="S30" s="230">
        <v>15038.34</v>
      </c>
      <c r="U30" s="16"/>
    </row>
    <row r="31" spans="2:22" s="2" customFormat="1" ht="90.75" thickBot="1" x14ac:dyDescent="0.3">
      <c r="B31" s="228" t="s">
        <v>151</v>
      </c>
      <c r="C31" s="4" t="s">
        <v>573</v>
      </c>
      <c r="D31" s="65" t="s">
        <v>119</v>
      </c>
      <c r="E31" s="65" t="s">
        <v>109</v>
      </c>
      <c r="F31" s="85" t="s">
        <v>92</v>
      </c>
      <c r="G31" s="65" t="s">
        <v>110</v>
      </c>
      <c r="H31" s="446" t="s">
        <v>113</v>
      </c>
      <c r="I31" s="446" t="s">
        <v>86</v>
      </c>
      <c r="J31" s="447"/>
      <c r="K31" s="448"/>
      <c r="L31" s="448"/>
      <c r="M31" s="449"/>
      <c r="N31" s="449">
        <v>2018</v>
      </c>
      <c r="O31" s="449">
        <v>2019</v>
      </c>
      <c r="P31" s="450">
        <v>244975.23</v>
      </c>
      <c r="Q31" s="450">
        <v>208228.94</v>
      </c>
      <c r="R31" s="451">
        <v>18373.14</v>
      </c>
      <c r="S31" s="452">
        <v>18373.150000000001</v>
      </c>
      <c r="U31" s="16"/>
    </row>
    <row r="32" spans="2:22" s="2" customFormat="1" ht="57" x14ac:dyDescent="0.25">
      <c r="B32" s="225" t="s">
        <v>152</v>
      </c>
      <c r="C32" s="17"/>
      <c r="D32" s="60" t="s">
        <v>133</v>
      </c>
      <c r="E32" s="113"/>
      <c r="F32" s="113"/>
      <c r="G32" s="113"/>
      <c r="H32" s="113"/>
      <c r="I32" s="113"/>
      <c r="J32" s="113"/>
      <c r="K32" s="113"/>
      <c r="L32" s="113"/>
      <c r="M32" s="113"/>
      <c r="N32" s="92"/>
      <c r="O32" s="341"/>
      <c r="P32" s="390">
        <f>SUM(P33:P38)</f>
        <v>1266497.3299999998</v>
      </c>
      <c r="Q32" s="390">
        <f t="shared" ref="Q32:S32" si="0">SUM(Q33:Q38)</f>
        <v>1074763.6400000001</v>
      </c>
      <c r="R32" s="390">
        <f t="shared" si="0"/>
        <v>0</v>
      </c>
      <c r="S32" s="396">
        <f t="shared" si="0"/>
        <v>191733.69</v>
      </c>
      <c r="U32" s="329"/>
      <c r="V32" s="323"/>
    </row>
    <row r="33" spans="2:22" s="326" customFormat="1" ht="120" x14ac:dyDescent="0.25">
      <c r="B33" s="226" t="s">
        <v>153</v>
      </c>
      <c r="C33" s="11" t="s">
        <v>574</v>
      </c>
      <c r="D33" s="61" t="s">
        <v>134</v>
      </c>
      <c r="E33" s="61" t="s">
        <v>91</v>
      </c>
      <c r="F33" s="61" t="s">
        <v>92</v>
      </c>
      <c r="G33" s="61" t="s">
        <v>135</v>
      </c>
      <c r="H33" s="157" t="s">
        <v>136</v>
      </c>
      <c r="I33" s="157" t="s">
        <v>86</v>
      </c>
      <c r="J33" s="61" t="s">
        <v>100</v>
      </c>
      <c r="K33" s="93"/>
      <c r="L33" s="93"/>
      <c r="M33" s="93"/>
      <c r="N33" s="93">
        <v>2017</v>
      </c>
      <c r="O33" s="64">
        <v>2021</v>
      </c>
      <c r="P33" s="182">
        <v>198647.79</v>
      </c>
      <c r="Q33" s="182">
        <v>168850.62</v>
      </c>
      <c r="R33" s="182">
        <v>0</v>
      </c>
      <c r="S33" s="234">
        <v>29797.17</v>
      </c>
      <c r="U33" s="329"/>
      <c r="V33" s="325"/>
    </row>
    <row r="34" spans="2:22" s="2" customFormat="1" ht="75" x14ac:dyDescent="0.25">
      <c r="B34" s="228" t="s">
        <v>154</v>
      </c>
      <c r="C34" s="4" t="s">
        <v>575</v>
      </c>
      <c r="D34" s="61" t="s">
        <v>137</v>
      </c>
      <c r="E34" s="61" t="s">
        <v>96</v>
      </c>
      <c r="F34" s="61" t="s">
        <v>92</v>
      </c>
      <c r="G34" s="61" t="s">
        <v>138</v>
      </c>
      <c r="H34" s="157" t="s">
        <v>136</v>
      </c>
      <c r="I34" s="157" t="s">
        <v>86</v>
      </c>
      <c r="J34" s="157" t="s">
        <v>100</v>
      </c>
      <c r="K34" s="84"/>
      <c r="L34" s="84"/>
      <c r="M34" s="84"/>
      <c r="N34" s="93">
        <v>2017</v>
      </c>
      <c r="O34" s="64">
        <v>2019</v>
      </c>
      <c r="P34" s="172">
        <v>120880.61</v>
      </c>
      <c r="Q34" s="172">
        <v>100992.03</v>
      </c>
      <c r="R34" s="172">
        <v>0</v>
      </c>
      <c r="S34" s="232">
        <v>19888.580000000002</v>
      </c>
      <c r="T34" s="307"/>
      <c r="U34" s="329"/>
      <c r="V34" s="326"/>
    </row>
    <row r="35" spans="2:22" s="2" customFormat="1" ht="60" x14ac:dyDescent="0.25">
      <c r="B35" s="228" t="s">
        <v>155</v>
      </c>
      <c r="C35" s="4" t="s">
        <v>576</v>
      </c>
      <c r="D35" s="62" t="s">
        <v>139</v>
      </c>
      <c r="E35" s="62" t="s">
        <v>82</v>
      </c>
      <c r="F35" s="62" t="s">
        <v>92</v>
      </c>
      <c r="G35" s="62" t="s">
        <v>99</v>
      </c>
      <c r="H35" s="159" t="s">
        <v>140</v>
      </c>
      <c r="I35" s="159" t="s">
        <v>86</v>
      </c>
      <c r="J35" s="159" t="s">
        <v>100</v>
      </c>
      <c r="K35" s="84"/>
      <c r="L35" s="84"/>
      <c r="M35" s="84"/>
      <c r="N35" s="93">
        <v>2017</v>
      </c>
      <c r="O35" s="64">
        <v>2020</v>
      </c>
      <c r="P35" s="172">
        <v>172000</v>
      </c>
      <c r="Q35" s="444">
        <v>146200</v>
      </c>
      <c r="R35" s="172">
        <v>0</v>
      </c>
      <c r="S35" s="445">
        <v>25800</v>
      </c>
      <c r="T35" s="324"/>
      <c r="U35" s="328"/>
      <c r="V35" s="325"/>
    </row>
    <row r="36" spans="2:22" s="326" customFormat="1" ht="60" x14ac:dyDescent="0.25">
      <c r="B36" s="226" t="s">
        <v>156</v>
      </c>
      <c r="C36" s="11" t="s">
        <v>577</v>
      </c>
      <c r="D36" s="61" t="s">
        <v>141</v>
      </c>
      <c r="E36" s="61" t="s">
        <v>87</v>
      </c>
      <c r="F36" s="61" t="s">
        <v>142</v>
      </c>
      <c r="G36" s="61" t="s">
        <v>106</v>
      </c>
      <c r="H36" s="157" t="s">
        <v>136</v>
      </c>
      <c r="I36" s="157" t="s">
        <v>86</v>
      </c>
      <c r="J36" s="157" t="s">
        <v>100</v>
      </c>
      <c r="K36" s="93"/>
      <c r="L36" s="93"/>
      <c r="M36" s="93"/>
      <c r="N36" s="93">
        <v>2017</v>
      </c>
      <c r="O36" s="379">
        <v>2020</v>
      </c>
      <c r="P36" s="172">
        <v>226374.8</v>
      </c>
      <c r="Q36" s="172">
        <v>192416.01</v>
      </c>
      <c r="R36" s="172">
        <v>0</v>
      </c>
      <c r="S36" s="232">
        <v>33958.79</v>
      </c>
      <c r="T36" s="394"/>
      <c r="U36" s="329"/>
    </row>
    <row r="37" spans="2:22" s="326" customFormat="1" ht="60" x14ac:dyDescent="0.25">
      <c r="B37" s="226" t="s">
        <v>157</v>
      </c>
      <c r="C37" s="11" t="s">
        <v>578</v>
      </c>
      <c r="D37" s="61" t="s">
        <v>143</v>
      </c>
      <c r="E37" s="61" t="s">
        <v>109</v>
      </c>
      <c r="F37" s="61" t="s">
        <v>142</v>
      </c>
      <c r="G37" s="61" t="s">
        <v>110</v>
      </c>
      <c r="H37" s="157" t="s">
        <v>136</v>
      </c>
      <c r="I37" s="157" t="s">
        <v>86</v>
      </c>
      <c r="J37" s="157" t="s">
        <v>100</v>
      </c>
      <c r="K37" s="93"/>
      <c r="L37" s="93"/>
      <c r="M37" s="93"/>
      <c r="N37" s="93">
        <v>2018</v>
      </c>
      <c r="O37" s="379">
        <v>2020</v>
      </c>
      <c r="P37" s="182">
        <v>386859.62</v>
      </c>
      <c r="Q37" s="182">
        <v>328830.67</v>
      </c>
      <c r="R37" s="172">
        <v>0</v>
      </c>
      <c r="S37" s="234">
        <v>58028.95</v>
      </c>
      <c r="T37" s="394"/>
      <c r="U37" s="329"/>
    </row>
    <row r="38" spans="2:22" s="2" customFormat="1" ht="60" x14ac:dyDescent="0.25">
      <c r="B38" s="228" t="s">
        <v>158</v>
      </c>
      <c r="C38" s="4" t="s">
        <v>579</v>
      </c>
      <c r="D38" s="61" t="s">
        <v>144</v>
      </c>
      <c r="E38" s="61" t="s">
        <v>145</v>
      </c>
      <c r="F38" s="61" t="s">
        <v>142</v>
      </c>
      <c r="G38" s="61" t="s">
        <v>104</v>
      </c>
      <c r="H38" s="157" t="s">
        <v>136</v>
      </c>
      <c r="I38" s="157" t="s">
        <v>86</v>
      </c>
      <c r="J38" s="157"/>
      <c r="K38" s="84"/>
      <c r="L38" s="84"/>
      <c r="M38" s="84"/>
      <c r="N38" s="84">
        <v>2017</v>
      </c>
      <c r="O38" s="64">
        <v>2018</v>
      </c>
      <c r="P38" s="172">
        <v>161734.51</v>
      </c>
      <c r="Q38" s="172">
        <v>137474.31</v>
      </c>
      <c r="R38" s="172">
        <v>0</v>
      </c>
      <c r="S38" s="232">
        <v>24260.2</v>
      </c>
      <c r="T38" s="333"/>
      <c r="U38" s="323"/>
      <c r="V38" s="326"/>
    </row>
    <row r="39" spans="2:22" s="2" customFormat="1" ht="71.25" x14ac:dyDescent="0.25">
      <c r="B39" s="223" t="s">
        <v>159</v>
      </c>
      <c r="C39" s="19"/>
      <c r="D39" s="59" t="s">
        <v>160</v>
      </c>
      <c r="E39" s="112"/>
      <c r="F39" s="112"/>
      <c r="G39" s="112"/>
      <c r="H39" s="112"/>
      <c r="I39" s="112"/>
      <c r="J39" s="112"/>
      <c r="K39" s="112"/>
      <c r="L39" s="112"/>
      <c r="M39" s="112"/>
      <c r="N39" s="95"/>
      <c r="O39" s="95"/>
      <c r="P39" s="95"/>
      <c r="Q39" s="95"/>
      <c r="R39" s="95"/>
      <c r="S39" s="224"/>
      <c r="U39" s="329"/>
      <c r="V39" s="326"/>
    </row>
    <row r="40" spans="2:22" s="2" customFormat="1" ht="71.25" x14ac:dyDescent="0.25">
      <c r="B40" s="225" t="s">
        <v>161</v>
      </c>
      <c r="C40" s="17"/>
      <c r="D40" s="60" t="s">
        <v>163</v>
      </c>
      <c r="E40" s="113"/>
      <c r="F40" s="113"/>
      <c r="G40" s="113"/>
      <c r="H40" s="113"/>
      <c r="I40" s="113"/>
      <c r="J40" s="113"/>
      <c r="K40" s="113"/>
      <c r="L40" s="113"/>
      <c r="M40" s="113"/>
      <c r="N40" s="92"/>
      <c r="O40" s="92"/>
      <c r="P40" s="390">
        <f>SUM(P41:P46)</f>
        <v>4718022.62</v>
      </c>
      <c r="Q40" s="390">
        <f>SUM(Q41:Q46)</f>
        <v>3355249.7</v>
      </c>
      <c r="R40" s="390">
        <f>SUM(R41:R46)</f>
        <v>0</v>
      </c>
      <c r="S40" s="396">
        <f>SUM(S41:S46)</f>
        <v>1362772.92</v>
      </c>
      <c r="U40" s="329"/>
      <c r="V40" s="326"/>
    </row>
    <row r="41" spans="2:22" s="2" customFormat="1" ht="45" x14ac:dyDescent="0.25">
      <c r="B41" s="228" t="s">
        <v>162</v>
      </c>
      <c r="C41" s="4" t="s">
        <v>580</v>
      </c>
      <c r="D41" s="61" t="s">
        <v>169</v>
      </c>
      <c r="E41" s="61" t="s">
        <v>91</v>
      </c>
      <c r="F41" s="61" t="s">
        <v>170</v>
      </c>
      <c r="G41" s="61" t="s">
        <v>135</v>
      </c>
      <c r="H41" s="157" t="s">
        <v>171</v>
      </c>
      <c r="I41" s="157" t="s">
        <v>86</v>
      </c>
      <c r="J41" s="84"/>
      <c r="K41" s="84"/>
      <c r="L41" s="84"/>
      <c r="M41" s="84"/>
      <c r="N41" s="84">
        <v>2016</v>
      </c>
      <c r="O41" s="84">
        <v>2019</v>
      </c>
      <c r="P41" s="167">
        <v>400741.9</v>
      </c>
      <c r="Q41" s="22">
        <v>340630</v>
      </c>
      <c r="R41" s="167">
        <v>0</v>
      </c>
      <c r="S41" s="231">
        <v>60111.9</v>
      </c>
      <c r="U41" s="329"/>
      <c r="V41" s="326"/>
    </row>
    <row r="42" spans="2:22" s="2" customFormat="1" ht="45" x14ac:dyDescent="0.25">
      <c r="B42" s="228" t="s">
        <v>164</v>
      </c>
      <c r="C42" s="4" t="s">
        <v>759</v>
      </c>
      <c r="D42" s="61" t="s">
        <v>172</v>
      </c>
      <c r="E42" s="61" t="s">
        <v>96</v>
      </c>
      <c r="F42" s="61" t="s">
        <v>170</v>
      </c>
      <c r="G42" s="61" t="s">
        <v>138</v>
      </c>
      <c r="H42" s="61" t="s">
        <v>171</v>
      </c>
      <c r="I42" s="61" t="s">
        <v>86</v>
      </c>
      <c r="J42" s="84"/>
      <c r="K42" s="84"/>
      <c r="L42" s="84"/>
      <c r="M42" s="84"/>
      <c r="N42" s="84">
        <v>2016</v>
      </c>
      <c r="O42" s="84">
        <v>2019</v>
      </c>
      <c r="P42" s="167">
        <v>302951</v>
      </c>
      <c r="Q42" s="167">
        <v>248568</v>
      </c>
      <c r="R42" s="167">
        <v>0</v>
      </c>
      <c r="S42" s="231">
        <v>54383</v>
      </c>
      <c r="U42" s="329"/>
      <c r="V42" s="326"/>
    </row>
    <row r="43" spans="2:22" s="2" customFormat="1" ht="60" x14ac:dyDescent="0.25">
      <c r="B43" s="228" t="s">
        <v>165</v>
      </c>
      <c r="C43" s="4" t="s">
        <v>760</v>
      </c>
      <c r="D43" s="62" t="s">
        <v>173</v>
      </c>
      <c r="E43" s="62" t="s">
        <v>82</v>
      </c>
      <c r="F43" s="62" t="s">
        <v>170</v>
      </c>
      <c r="G43" s="62" t="s">
        <v>99</v>
      </c>
      <c r="H43" s="159" t="s">
        <v>174</v>
      </c>
      <c r="I43" s="159" t="s">
        <v>86</v>
      </c>
      <c r="J43" s="84"/>
      <c r="K43" s="84"/>
      <c r="L43" s="84"/>
      <c r="M43" s="84"/>
      <c r="N43" s="84">
        <v>2018</v>
      </c>
      <c r="O43" s="64">
        <v>2021</v>
      </c>
      <c r="P43" s="182">
        <v>2846897.6</v>
      </c>
      <c r="Q43" s="172">
        <v>1773734</v>
      </c>
      <c r="R43" s="172">
        <v>0</v>
      </c>
      <c r="S43" s="234">
        <v>1073163.6000000001</v>
      </c>
      <c r="T43" s="395"/>
      <c r="U43" s="16"/>
    </row>
    <row r="44" spans="2:22" s="2" customFormat="1" ht="60" x14ac:dyDescent="0.25">
      <c r="B44" s="228" t="s">
        <v>166</v>
      </c>
      <c r="C44" s="4" t="s">
        <v>761</v>
      </c>
      <c r="D44" s="61" t="s">
        <v>175</v>
      </c>
      <c r="E44" s="61" t="s">
        <v>103</v>
      </c>
      <c r="F44" s="61" t="s">
        <v>170</v>
      </c>
      <c r="G44" s="61" t="s">
        <v>104</v>
      </c>
      <c r="H44" s="61" t="s">
        <v>171</v>
      </c>
      <c r="I44" s="61" t="s">
        <v>86</v>
      </c>
      <c r="J44" s="84"/>
      <c r="K44" s="84"/>
      <c r="L44" s="84"/>
      <c r="M44" s="84"/>
      <c r="N44" s="84">
        <v>2016</v>
      </c>
      <c r="O44" s="84">
        <v>2019</v>
      </c>
      <c r="P44" s="167">
        <v>488713.46</v>
      </c>
      <c r="Q44" s="167">
        <v>415406.44</v>
      </c>
      <c r="R44" s="167">
        <v>0</v>
      </c>
      <c r="S44" s="231">
        <v>73307.02</v>
      </c>
      <c r="U44" s="16"/>
    </row>
    <row r="45" spans="2:22" s="2" customFormat="1" ht="45" x14ac:dyDescent="0.25">
      <c r="B45" s="228" t="s">
        <v>167</v>
      </c>
      <c r="C45" s="4" t="s">
        <v>581</v>
      </c>
      <c r="D45" s="61" t="s">
        <v>176</v>
      </c>
      <c r="E45" s="61" t="s">
        <v>87</v>
      </c>
      <c r="F45" s="61" t="s">
        <v>177</v>
      </c>
      <c r="G45" s="61" t="s">
        <v>106</v>
      </c>
      <c r="H45" s="157" t="s">
        <v>178</v>
      </c>
      <c r="I45" s="157" t="s">
        <v>86</v>
      </c>
      <c r="J45" s="84"/>
      <c r="K45" s="84"/>
      <c r="L45" s="84"/>
      <c r="M45" s="84"/>
      <c r="N45" s="84">
        <v>2016</v>
      </c>
      <c r="O45" s="84">
        <v>2020</v>
      </c>
      <c r="P45" s="160">
        <v>328536</v>
      </c>
      <c r="Q45" s="160">
        <v>279256</v>
      </c>
      <c r="R45" s="160">
        <v>0</v>
      </c>
      <c r="S45" s="229">
        <v>49280</v>
      </c>
    </row>
    <row r="46" spans="2:22" s="2" customFormat="1" ht="45" x14ac:dyDescent="0.25">
      <c r="B46" s="228" t="s">
        <v>168</v>
      </c>
      <c r="C46" s="4" t="s">
        <v>762</v>
      </c>
      <c r="D46" s="61" t="s">
        <v>179</v>
      </c>
      <c r="E46" s="61" t="s">
        <v>109</v>
      </c>
      <c r="F46" s="61" t="s">
        <v>170</v>
      </c>
      <c r="G46" s="61" t="s">
        <v>110</v>
      </c>
      <c r="H46" s="61" t="s">
        <v>171</v>
      </c>
      <c r="I46" s="61" t="s">
        <v>86</v>
      </c>
      <c r="J46" s="84"/>
      <c r="K46" s="84"/>
      <c r="L46" s="84"/>
      <c r="M46" s="84"/>
      <c r="N46" s="84">
        <v>2016</v>
      </c>
      <c r="O46" s="84">
        <v>2019</v>
      </c>
      <c r="P46" s="167">
        <v>350182.66</v>
      </c>
      <c r="Q46" s="167">
        <v>297655.26</v>
      </c>
      <c r="R46" s="167">
        <v>0</v>
      </c>
      <c r="S46" s="231">
        <v>52527.4</v>
      </c>
      <c r="U46" s="16"/>
    </row>
    <row r="47" spans="2:22" s="2" customFormat="1" ht="42.75" x14ac:dyDescent="0.25">
      <c r="B47" s="225" t="s">
        <v>180</v>
      </c>
      <c r="C47" s="17"/>
      <c r="D47" s="60" t="s">
        <v>181</v>
      </c>
      <c r="E47" s="113"/>
      <c r="F47" s="113"/>
      <c r="G47" s="113"/>
      <c r="H47" s="113"/>
      <c r="I47" s="113"/>
      <c r="J47" s="113"/>
      <c r="K47" s="113"/>
      <c r="L47" s="113"/>
      <c r="M47" s="113"/>
      <c r="N47" s="92"/>
      <c r="O47" s="92"/>
      <c r="P47" s="249">
        <f>SUM(P48:P52)</f>
        <v>1607982.29</v>
      </c>
      <c r="Q47" s="249">
        <f>SUM(Q48:Q52)</f>
        <v>1348859.67</v>
      </c>
      <c r="R47" s="249">
        <f>SUM(R48:R52)</f>
        <v>69086.23</v>
      </c>
      <c r="S47" s="250">
        <f>SUM(S48:S52)</f>
        <v>190036.39</v>
      </c>
      <c r="U47" s="16"/>
    </row>
    <row r="48" spans="2:22" s="2" customFormat="1" ht="75" x14ac:dyDescent="0.25">
      <c r="B48" s="228" t="s">
        <v>182</v>
      </c>
      <c r="C48" s="4" t="s">
        <v>763</v>
      </c>
      <c r="D48" s="66" t="s">
        <v>187</v>
      </c>
      <c r="E48" s="168" t="s">
        <v>91</v>
      </c>
      <c r="F48" s="169" t="s">
        <v>170</v>
      </c>
      <c r="G48" s="168" t="s">
        <v>135</v>
      </c>
      <c r="H48" s="170" t="s">
        <v>188</v>
      </c>
      <c r="I48" s="170" t="s">
        <v>86</v>
      </c>
      <c r="J48" s="171"/>
      <c r="K48" s="84"/>
      <c r="L48" s="84"/>
      <c r="M48" s="84"/>
      <c r="N48" s="84">
        <v>2017</v>
      </c>
      <c r="O48" s="84">
        <v>2019</v>
      </c>
      <c r="P48" s="172">
        <v>214365.38</v>
      </c>
      <c r="Q48" s="172">
        <v>182210.57</v>
      </c>
      <c r="R48" s="172">
        <v>0</v>
      </c>
      <c r="S48" s="232">
        <v>32154.81</v>
      </c>
      <c r="U48" s="16"/>
    </row>
    <row r="49" spans="2:21" s="2" customFormat="1" ht="90" x14ac:dyDescent="0.25">
      <c r="B49" s="228" t="s">
        <v>183</v>
      </c>
      <c r="C49" s="4" t="s">
        <v>1025</v>
      </c>
      <c r="D49" s="61" t="s">
        <v>189</v>
      </c>
      <c r="E49" s="61" t="s">
        <v>96</v>
      </c>
      <c r="F49" s="62" t="s">
        <v>170</v>
      </c>
      <c r="G49" s="61" t="s">
        <v>190</v>
      </c>
      <c r="H49" s="162" t="s">
        <v>188</v>
      </c>
      <c r="I49" s="159" t="s">
        <v>86</v>
      </c>
      <c r="J49" s="159"/>
      <c r="K49" s="84"/>
      <c r="L49" s="84"/>
      <c r="M49" s="84"/>
      <c r="N49" s="84">
        <v>2017</v>
      </c>
      <c r="O49" s="84">
        <v>2018</v>
      </c>
      <c r="P49" s="160">
        <v>189709.13</v>
      </c>
      <c r="Q49" s="160">
        <v>161252.75</v>
      </c>
      <c r="R49" s="160">
        <v>0</v>
      </c>
      <c r="S49" s="229">
        <v>28456.38</v>
      </c>
      <c r="U49" s="16"/>
    </row>
    <row r="50" spans="2:21" s="2" customFormat="1" ht="90" x14ac:dyDescent="0.25">
      <c r="B50" s="228" t="s">
        <v>184</v>
      </c>
      <c r="C50" s="4" t="s">
        <v>764</v>
      </c>
      <c r="D50" s="63" t="s">
        <v>191</v>
      </c>
      <c r="E50" s="173" t="s">
        <v>192</v>
      </c>
      <c r="F50" s="62" t="s">
        <v>170</v>
      </c>
      <c r="G50" s="63" t="s">
        <v>193</v>
      </c>
      <c r="H50" s="162" t="s">
        <v>188</v>
      </c>
      <c r="I50" s="159" t="s">
        <v>86</v>
      </c>
      <c r="J50" s="159" t="s">
        <v>100</v>
      </c>
      <c r="K50" s="84"/>
      <c r="L50" s="84"/>
      <c r="M50" s="84"/>
      <c r="N50" s="84">
        <v>2017</v>
      </c>
      <c r="O50" s="84">
        <v>2020</v>
      </c>
      <c r="P50" s="161">
        <v>460574.86</v>
      </c>
      <c r="Q50" s="161">
        <v>391488.63</v>
      </c>
      <c r="R50" s="161">
        <v>69086.23</v>
      </c>
      <c r="S50" s="229">
        <v>0</v>
      </c>
      <c r="U50" s="16"/>
    </row>
    <row r="51" spans="2:21" s="2" customFormat="1" ht="90" x14ac:dyDescent="0.25">
      <c r="B51" s="228" t="s">
        <v>185</v>
      </c>
      <c r="C51" s="4" t="s">
        <v>765</v>
      </c>
      <c r="D51" s="61" t="s">
        <v>194</v>
      </c>
      <c r="E51" s="61" t="s">
        <v>195</v>
      </c>
      <c r="F51" s="62" t="s">
        <v>170</v>
      </c>
      <c r="G51" s="61" t="s">
        <v>106</v>
      </c>
      <c r="H51" s="162" t="s">
        <v>188</v>
      </c>
      <c r="I51" s="159" t="s">
        <v>86</v>
      </c>
      <c r="J51" s="157"/>
      <c r="K51" s="84"/>
      <c r="L51" s="84"/>
      <c r="M51" s="84"/>
      <c r="N51" s="84">
        <v>2017</v>
      </c>
      <c r="O51" s="84">
        <v>2019</v>
      </c>
      <c r="P51" s="160">
        <v>236060</v>
      </c>
      <c r="Q51" s="160">
        <v>182725.74</v>
      </c>
      <c r="R51" s="160">
        <v>0</v>
      </c>
      <c r="S51" s="229">
        <v>53334.26</v>
      </c>
      <c r="U51" s="16"/>
    </row>
    <row r="52" spans="2:21" s="2" customFormat="1" ht="60" x14ac:dyDescent="0.25">
      <c r="B52" s="228" t="s">
        <v>186</v>
      </c>
      <c r="C52" s="4" t="s">
        <v>766</v>
      </c>
      <c r="D52" s="67" t="s">
        <v>196</v>
      </c>
      <c r="E52" s="67" t="s">
        <v>197</v>
      </c>
      <c r="F52" s="174" t="s">
        <v>170</v>
      </c>
      <c r="G52" s="67" t="s">
        <v>198</v>
      </c>
      <c r="H52" s="170" t="s">
        <v>188</v>
      </c>
      <c r="I52" s="175" t="s">
        <v>86</v>
      </c>
      <c r="J52" s="175"/>
      <c r="K52" s="84"/>
      <c r="L52" s="84"/>
      <c r="M52" s="84"/>
      <c r="N52" s="84">
        <v>2017</v>
      </c>
      <c r="O52" s="84">
        <v>2020</v>
      </c>
      <c r="P52" s="160">
        <v>507272.92</v>
      </c>
      <c r="Q52" s="160">
        <v>431181.98</v>
      </c>
      <c r="R52" s="160">
        <v>0</v>
      </c>
      <c r="S52" s="229">
        <v>76090.94</v>
      </c>
      <c r="U52" s="16"/>
    </row>
    <row r="53" spans="2:21" s="2" customFormat="1" ht="28.5" x14ac:dyDescent="0.25">
      <c r="B53" s="223" t="s">
        <v>199</v>
      </c>
      <c r="C53" s="19"/>
      <c r="D53" s="59" t="s">
        <v>201</v>
      </c>
      <c r="E53" s="112"/>
      <c r="F53" s="112"/>
      <c r="G53" s="112"/>
      <c r="H53" s="112"/>
      <c r="I53" s="112"/>
      <c r="J53" s="112"/>
      <c r="K53" s="112"/>
      <c r="L53" s="112"/>
      <c r="M53" s="112"/>
      <c r="N53" s="95"/>
      <c r="O53" s="95"/>
      <c r="P53" s="95"/>
      <c r="Q53" s="95"/>
      <c r="R53" s="95"/>
      <c r="S53" s="224"/>
      <c r="U53" s="16"/>
    </row>
    <row r="54" spans="2:21" s="2" customFormat="1" ht="71.25" x14ac:dyDescent="0.25">
      <c r="B54" s="225" t="s">
        <v>200</v>
      </c>
      <c r="C54" s="17"/>
      <c r="D54" s="60" t="s">
        <v>202</v>
      </c>
      <c r="E54" s="113"/>
      <c r="F54" s="113"/>
      <c r="G54" s="113"/>
      <c r="H54" s="113"/>
      <c r="I54" s="113"/>
      <c r="J54" s="113"/>
      <c r="K54" s="113"/>
      <c r="L54" s="113"/>
      <c r="M54" s="113"/>
      <c r="N54" s="92"/>
      <c r="O54" s="92"/>
      <c r="P54" s="249">
        <f>SUM(P55:P60)</f>
        <v>828782.7699999999</v>
      </c>
      <c r="Q54" s="249">
        <f>SUM(Q55:Q60)</f>
        <v>704465.30795508227</v>
      </c>
      <c r="R54" s="249">
        <f>SUM(R55:R60)</f>
        <v>62158.710000000006</v>
      </c>
      <c r="S54" s="250">
        <f>SUM(S55:S60)</f>
        <v>62158.75</v>
      </c>
      <c r="U54" s="16"/>
    </row>
    <row r="55" spans="2:21" s="2" customFormat="1" ht="60" x14ac:dyDescent="0.25">
      <c r="B55" s="228" t="s">
        <v>203</v>
      </c>
      <c r="C55" s="4" t="s">
        <v>582</v>
      </c>
      <c r="D55" s="29" t="s">
        <v>204</v>
      </c>
      <c r="E55" s="29" t="s">
        <v>205</v>
      </c>
      <c r="F55" s="29" t="s">
        <v>206</v>
      </c>
      <c r="G55" s="29" t="s">
        <v>135</v>
      </c>
      <c r="H55" s="29" t="s">
        <v>207</v>
      </c>
      <c r="I55" s="29" t="s">
        <v>86</v>
      </c>
      <c r="J55" s="84"/>
      <c r="K55" s="84"/>
      <c r="L55" s="84"/>
      <c r="M55" s="84"/>
      <c r="N55" s="84">
        <v>2018</v>
      </c>
      <c r="O55" s="84">
        <v>2021</v>
      </c>
      <c r="P55" s="160">
        <v>126366.08</v>
      </c>
      <c r="Q55" s="160">
        <v>107411.16</v>
      </c>
      <c r="R55" s="160">
        <v>9477.4599999999991</v>
      </c>
      <c r="S55" s="229">
        <v>9477.4599999999991</v>
      </c>
      <c r="U55" s="16"/>
    </row>
    <row r="56" spans="2:21" s="2" customFormat="1" ht="45" x14ac:dyDescent="0.25">
      <c r="B56" s="228" t="s">
        <v>219</v>
      </c>
      <c r="C56" s="4" t="s">
        <v>583</v>
      </c>
      <c r="D56" s="61" t="s">
        <v>208</v>
      </c>
      <c r="E56" s="61" t="s">
        <v>96</v>
      </c>
      <c r="F56" s="61" t="s">
        <v>206</v>
      </c>
      <c r="G56" s="61" t="s">
        <v>138</v>
      </c>
      <c r="H56" s="157" t="s">
        <v>207</v>
      </c>
      <c r="I56" s="157" t="s">
        <v>86</v>
      </c>
      <c r="J56" s="84"/>
      <c r="K56" s="84"/>
      <c r="L56" s="84"/>
      <c r="M56" s="84"/>
      <c r="N56" s="84">
        <v>2018</v>
      </c>
      <c r="O56" s="84">
        <v>2020</v>
      </c>
      <c r="P56" s="160">
        <v>108534.11</v>
      </c>
      <c r="Q56" s="160">
        <v>92253.987955082353</v>
      </c>
      <c r="R56" s="160">
        <v>8140.05</v>
      </c>
      <c r="S56" s="229">
        <v>8140.07</v>
      </c>
      <c r="U56" s="16"/>
    </row>
    <row r="57" spans="2:21" s="2" customFormat="1" ht="85.5" customHeight="1" x14ac:dyDescent="0.25">
      <c r="B57" s="228" t="s">
        <v>220</v>
      </c>
      <c r="C57" s="4" t="s">
        <v>767</v>
      </c>
      <c r="D57" s="68" t="s">
        <v>209</v>
      </c>
      <c r="E57" s="176" t="s">
        <v>210</v>
      </c>
      <c r="F57" s="177" t="s">
        <v>211</v>
      </c>
      <c r="G57" s="177" t="s">
        <v>212</v>
      </c>
      <c r="H57" s="68" t="s">
        <v>207</v>
      </c>
      <c r="I57" s="157" t="s">
        <v>86</v>
      </c>
      <c r="J57" s="84"/>
      <c r="K57" s="84"/>
      <c r="L57" s="84"/>
      <c r="M57" s="84"/>
      <c r="N57" s="84">
        <v>2018</v>
      </c>
      <c r="O57" s="84">
        <v>2022</v>
      </c>
      <c r="P57" s="374">
        <v>234213.9</v>
      </c>
      <c r="Q57" s="160">
        <v>199081.81</v>
      </c>
      <c r="R57" s="160">
        <v>17566.04</v>
      </c>
      <c r="S57" s="375">
        <v>17566.05</v>
      </c>
      <c r="U57" s="16"/>
    </row>
    <row r="58" spans="2:21" s="2" customFormat="1" ht="85.5" customHeight="1" x14ac:dyDescent="0.25">
      <c r="B58" s="228" t="s">
        <v>221</v>
      </c>
      <c r="C58" s="4" t="s">
        <v>768</v>
      </c>
      <c r="D58" s="61" t="s">
        <v>213</v>
      </c>
      <c r="E58" s="61" t="s">
        <v>214</v>
      </c>
      <c r="F58" s="61" t="s">
        <v>206</v>
      </c>
      <c r="G58" s="61" t="s">
        <v>104</v>
      </c>
      <c r="H58" s="61" t="s">
        <v>207</v>
      </c>
      <c r="I58" s="157" t="s">
        <v>86</v>
      </c>
      <c r="J58" s="84"/>
      <c r="K58" s="84"/>
      <c r="L58" s="84"/>
      <c r="M58" s="84"/>
      <c r="N58" s="84">
        <v>2018</v>
      </c>
      <c r="O58" s="84">
        <v>2020</v>
      </c>
      <c r="P58" s="160">
        <v>91149.1</v>
      </c>
      <c r="Q58" s="160">
        <v>77476.73</v>
      </c>
      <c r="R58" s="160">
        <v>6836.18</v>
      </c>
      <c r="S58" s="229">
        <v>6836.19</v>
      </c>
      <c r="U58" s="16"/>
    </row>
    <row r="59" spans="2:21" s="2" customFormat="1" ht="68.25" customHeight="1" x14ac:dyDescent="0.25">
      <c r="B59" s="228" t="s">
        <v>222</v>
      </c>
      <c r="C59" s="4" t="s">
        <v>769</v>
      </c>
      <c r="D59" s="69" t="s">
        <v>215</v>
      </c>
      <c r="E59" s="61" t="s">
        <v>216</v>
      </c>
      <c r="F59" s="179" t="s">
        <v>206</v>
      </c>
      <c r="G59" s="179" t="s">
        <v>106</v>
      </c>
      <c r="H59" s="180" t="s">
        <v>207</v>
      </c>
      <c r="I59" s="181" t="s">
        <v>86</v>
      </c>
      <c r="J59" s="84"/>
      <c r="K59" s="84"/>
      <c r="L59" s="84"/>
      <c r="M59" s="84"/>
      <c r="N59" s="84">
        <v>2018</v>
      </c>
      <c r="O59" s="84">
        <v>2022</v>
      </c>
      <c r="P59" s="182">
        <v>126999.59</v>
      </c>
      <c r="Q59" s="182">
        <v>107949.63</v>
      </c>
      <c r="R59" s="182">
        <v>9524.98</v>
      </c>
      <c r="S59" s="234">
        <v>9524.98</v>
      </c>
      <c r="U59" s="16"/>
    </row>
    <row r="60" spans="2:21" s="2" customFormat="1" ht="87" customHeight="1" x14ac:dyDescent="0.25">
      <c r="B60" s="228" t="s">
        <v>223</v>
      </c>
      <c r="C60" s="4" t="s">
        <v>770</v>
      </c>
      <c r="D60" s="61" t="s">
        <v>217</v>
      </c>
      <c r="E60" s="29" t="s">
        <v>218</v>
      </c>
      <c r="F60" s="29" t="s">
        <v>206</v>
      </c>
      <c r="G60" s="29" t="s">
        <v>110</v>
      </c>
      <c r="H60" s="402" t="s">
        <v>207</v>
      </c>
      <c r="I60" s="157" t="s">
        <v>86</v>
      </c>
      <c r="J60" s="84"/>
      <c r="K60" s="84"/>
      <c r="L60" s="84"/>
      <c r="M60" s="84"/>
      <c r="N60" s="84">
        <v>2018</v>
      </c>
      <c r="O60" s="84">
        <v>2020</v>
      </c>
      <c r="P60" s="160">
        <v>141519.99</v>
      </c>
      <c r="Q60" s="160">
        <v>120291.99</v>
      </c>
      <c r="R60" s="160">
        <v>10614</v>
      </c>
      <c r="S60" s="229">
        <v>10614</v>
      </c>
      <c r="U60" s="16"/>
    </row>
    <row r="61" spans="2:21" s="2" customFormat="1" ht="85.5" x14ac:dyDescent="0.25">
      <c r="B61" s="225" t="s">
        <v>224</v>
      </c>
      <c r="C61" s="17"/>
      <c r="D61" s="399" t="s">
        <v>226</v>
      </c>
      <c r="E61" s="397"/>
      <c r="F61" s="397"/>
      <c r="G61" s="397"/>
      <c r="H61" s="397"/>
      <c r="I61" s="397"/>
      <c r="J61" s="397"/>
      <c r="K61" s="397"/>
      <c r="L61" s="397"/>
      <c r="M61" s="397"/>
      <c r="N61" s="398"/>
      <c r="O61" s="398"/>
      <c r="P61" s="400">
        <f>SUM(P62:P67)</f>
        <v>85438.45</v>
      </c>
      <c r="Q61" s="400">
        <f>SUM(Q62:Q67)</f>
        <v>72618.58</v>
      </c>
      <c r="R61" s="400">
        <f>SUM(R62:R67)</f>
        <v>6407.5199999999995</v>
      </c>
      <c r="S61" s="401">
        <f>SUM(S62:S67)</f>
        <v>6412.3499999999995</v>
      </c>
      <c r="U61" s="16"/>
    </row>
    <row r="62" spans="2:21" s="2" customFormat="1" ht="128.25" customHeight="1" x14ac:dyDescent="0.25">
      <c r="B62" s="228" t="s">
        <v>225</v>
      </c>
      <c r="C62" s="4" t="s">
        <v>584</v>
      </c>
      <c r="D62" s="29" t="s">
        <v>232</v>
      </c>
      <c r="E62" s="29" t="s">
        <v>91</v>
      </c>
      <c r="F62" s="29" t="s">
        <v>206</v>
      </c>
      <c r="G62" s="29" t="s">
        <v>135</v>
      </c>
      <c r="H62" s="29" t="s">
        <v>233</v>
      </c>
      <c r="I62" s="29" t="s">
        <v>86</v>
      </c>
      <c r="J62" s="84"/>
      <c r="K62" s="84"/>
      <c r="L62" s="84"/>
      <c r="M62" s="84"/>
      <c r="N62" s="84">
        <v>2018</v>
      </c>
      <c r="O62" s="84">
        <v>2022</v>
      </c>
      <c r="P62" s="160">
        <v>11815.34</v>
      </c>
      <c r="Q62" s="160">
        <v>10043</v>
      </c>
      <c r="R62" s="160">
        <v>886.15</v>
      </c>
      <c r="S62" s="229">
        <v>886.19</v>
      </c>
      <c r="U62" s="16"/>
    </row>
    <row r="63" spans="2:21" s="2" customFormat="1" ht="144.75" customHeight="1" x14ac:dyDescent="0.25">
      <c r="B63" s="228" t="s">
        <v>227</v>
      </c>
      <c r="C63" s="11" t="s">
        <v>771</v>
      </c>
      <c r="D63" s="61" t="s">
        <v>234</v>
      </c>
      <c r="E63" s="61" t="s">
        <v>96</v>
      </c>
      <c r="F63" s="61" t="s">
        <v>206</v>
      </c>
      <c r="G63" s="61" t="s">
        <v>138</v>
      </c>
      <c r="H63" s="61" t="s">
        <v>233</v>
      </c>
      <c r="I63" s="157" t="s">
        <v>86</v>
      </c>
      <c r="J63" s="84"/>
      <c r="K63" s="84"/>
      <c r="L63" s="84"/>
      <c r="M63" s="84"/>
      <c r="N63" s="84">
        <v>2018</v>
      </c>
      <c r="O63" s="84">
        <v>2021</v>
      </c>
      <c r="P63" s="160">
        <v>5913</v>
      </c>
      <c r="Q63" s="160">
        <v>5022</v>
      </c>
      <c r="R63" s="160">
        <v>443.12</v>
      </c>
      <c r="S63" s="229">
        <v>447.88</v>
      </c>
      <c r="U63" s="16"/>
    </row>
    <row r="64" spans="2:21" s="2" customFormat="1" ht="129" customHeight="1" x14ac:dyDescent="0.25">
      <c r="B64" s="228" t="s">
        <v>228</v>
      </c>
      <c r="C64" s="4" t="s">
        <v>772</v>
      </c>
      <c r="D64" s="70" t="s">
        <v>235</v>
      </c>
      <c r="E64" s="125" t="s">
        <v>82</v>
      </c>
      <c r="F64" s="177" t="s">
        <v>236</v>
      </c>
      <c r="G64" s="177" t="s">
        <v>212</v>
      </c>
      <c r="H64" s="68" t="s">
        <v>233</v>
      </c>
      <c r="I64" s="157" t="s">
        <v>86</v>
      </c>
      <c r="J64" s="84"/>
      <c r="K64" s="84"/>
      <c r="L64" s="84"/>
      <c r="M64" s="84"/>
      <c r="N64" s="84">
        <v>2018</v>
      </c>
      <c r="O64" s="84">
        <v>2022</v>
      </c>
      <c r="P64" s="160">
        <v>24085.89</v>
      </c>
      <c r="Q64" s="160">
        <v>20473</v>
      </c>
      <c r="R64" s="160">
        <v>1806.44</v>
      </c>
      <c r="S64" s="229">
        <v>1806.45</v>
      </c>
      <c r="U64" s="16"/>
    </row>
    <row r="65" spans="2:21" s="2" customFormat="1" ht="148.5" customHeight="1" x14ac:dyDescent="0.25">
      <c r="B65" s="228" t="s">
        <v>229</v>
      </c>
      <c r="C65" s="4" t="s">
        <v>773</v>
      </c>
      <c r="D65" s="61" t="s">
        <v>237</v>
      </c>
      <c r="E65" s="61" t="s">
        <v>103</v>
      </c>
      <c r="F65" s="61" t="s">
        <v>206</v>
      </c>
      <c r="G65" s="61" t="s">
        <v>104</v>
      </c>
      <c r="H65" s="157" t="s">
        <v>233</v>
      </c>
      <c r="I65" s="157" t="s">
        <v>86</v>
      </c>
      <c r="J65" s="84"/>
      <c r="K65" s="84"/>
      <c r="L65" s="84"/>
      <c r="M65" s="84"/>
      <c r="N65" s="84">
        <v>2018</v>
      </c>
      <c r="O65" s="84">
        <v>2022</v>
      </c>
      <c r="P65" s="160">
        <v>18404.71</v>
      </c>
      <c r="Q65" s="160">
        <v>15644</v>
      </c>
      <c r="R65" s="160">
        <v>1380.35</v>
      </c>
      <c r="S65" s="229">
        <v>1380.36</v>
      </c>
      <c r="U65" s="16"/>
    </row>
    <row r="66" spans="2:21" s="2" customFormat="1" ht="126.75" customHeight="1" x14ac:dyDescent="0.25">
      <c r="B66" s="228" t="s">
        <v>230</v>
      </c>
      <c r="C66" s="4" t="s">
        <v>774</v>
      </c>
      <c r="D66" s="29" t="s">
        <v>238</v>
      </c>
      <c r="E66" s="61" t="s">
        <v>87</v>
      </c>
      <c r="F66" s="61" t="s">
        <v>206</v>
      </c>
      <c r="G66" s="61" t="s">
        <v>106</v>
      </c>
      <c r="H66" s="61" t="s">
        <v>239</v>
      </c>
      <c r="I66" s="157" t="s">
        <v>86</v>
      </c>
      <c r="J66" s="84"/>
      <c r="K66" s="84"/>
      <c r="L66" s="84"/>
      <c r="M66" s="84"/>
      <c r="N66" s="84">
        <v>2018</v>
      </c>
      <c r="O66" s="84">
        <v>2022</v>
      </c>
      <c r="P66" s="160">
        <v>18404.71</v>
      </c>
      <c r="Q66" s="160">
        <v>15644</v>
      </c>
      <c r="R66" s="160">
        <v>1380.35</v>
      </c>
      <c r="S66" s="229">
        <v>1380.36</v>
      </c>
      <c r="U66" s="16"/>
    </row>
    <row r="67" spans="2:21" s="2" customFormat="1" ht="120" x14ac:dyDescent="0.25">
      <c r="B67" s="228" t="s">
        <v>231</v>
      </c>
      <c r="C67" s="4" t="s">
        <v>775</v>
      </c>
      <c r="D67" s="61" t="s">
        <v>240</v>
      </c>
      <c r="E67" s="61" t="s">
        <v>241</v>
      </c>
      <c r="F67" s="29" t="s">
        <v>242</v>
      </c>
      <c r="G67" s="29" t="s">
        <v>110</v>
      </c>
      <c r="H67" s="61" t="s">
        <v>239</v>
      </c>
      <c r="I67" s="157" t="s">
        <v>86</v>
      </c>
      <c r="J67" s="84"/>
      <c r="K67" s="84"/>
      <c r="L67" s="84"/>
      <c r="M67" s="84"/>
      <c r="N67" s="84">
        <v>2018</v>
      </c>
      <c r="O67" s="84">
        <v>2022</v>
      </c>
      <c r="P67" s="160">
        <v>6814.8</v>
      </c>
      <c r="Q67" s="160">
        <v>5792.58</v>
      </c>
      <c r="R67" s="160">
        <v>511.11</v>
      </c>
      <c r="S67" s="229">
        <v>511.11</v>
      </c>
      <c r="U67" s="16"/>
    </row>
    <row r="68" spans="2:21" s="2" customFormat="1" ht="71.25" x14ac:dyDescent="0.25">
      <c r="B68" s="225" t="s">
        <v>243</v>
      </c>
      <c r="C68" s="17"/>
      <c r="D68" s="60" t="s">
        <v>245</v>
      </c>
      <c r="E68" s="113"/>
      <c r="F68" s="113"/>
      <c r="G68" s="113"/>
      <c r="H68" s="113"/>
      <c r="I68" s="113"/>
      <c r="J68" s="113"/>
      <c r="K68" s="113"/>
      <c r="L68" s="113"/>
      <c r="M68" s="113"/>
      <c r="N68" s="92"/>
      <c r="O68" s="92"/>
      <c r="P68" s="390">
        <f>SUM(P69:P83)</f>
        <v>2264308.4200000004</v>
      </c>
      <c r="Q68" s="390">
        <f t="shared" ref="Q68:S68" si="1">SUM(Q69:Q83)</f>
        <v>1924661.5699999996</v>
      </c>
      <c r="R68" s="390">
        <f t="shared" si="1"/>
        <v>169113.73</v>
      </c>
      <c r="S68" s="390">
        <f t="shared" si="1"/>
        <v>170533.12</v>
      </c>
      <c r="U68" s="16"/>
    </row>
    <row r="69" spans="2:21" s="2" customFormat="1" ht="105" x14ac:dyDescent="0.25">
      <c r="B69" s="228" t="s">
        <v>244</v>
      </c>
      <c r="C69" s="4" t="s">
        <v>585</v>
      </c>
      <c r="D69" s="71" t="s">
        <v>260</v>
      </c>
      <c r="E69" s="71" t="s">
        <v>261</v>
      </c>
      <c r="F69" s="132" t="s">
        <v>206</v>
      </c>
      <c r="G69" s="132" t="s">
        <v>135</v>
      </c>
      <c r="H69" s="71" t="s">
        <v>262</v>
      </c>
      <c r="I69" s="183" t="s">
        <v>86</v>
      </c>
      <c r="J69" s="183"/>
      <c r="K69" s="84"/>
      <c r="L69" s="84"/>
      <c r="M69" s="84"/>
      <c r="N69" s="84">
        <v>2018</v>
      </c>
      <c r="O69" s="84">
        <v>2020</v>
      </c>
      <c r="P69" s="184">
        <v>229210.81</v>
      </c>
      <c r="Q69" s="184">
        <v>194829.18</v>
      </c>
      <c r="R69" s="184">
        <v>17190.810000000001</v>
      </c>
      <c r="S69" s="235">
        <v>17190.82</v>
      </c>
      <c r="U69" s="16"/>
    </row>
    <row r="70" spans="2:21" s="2" customFormat="1" ht="90" x14ac:dyDescent="0.25">
      <c r="B70" s="228" t="s">
        <v>246</v>
      </c>
      <c r="C70" s="4" t="s">
        <v>586</v>
      </c>
      <c r="D70" s="71" t="s">
        <v>263</v>
      </c>
      <c r="E70" s="71" t="s">
        <v>264</v>
      </c>
      <c r="F70" s="132" t="s">
        <v>206</v>
      </c>
      <c r="G70" s="132" t="s">
        <v>135</v>
      </c>
      <c r="H70" s="71" t="s">
        <v>262</v>
      </c>
      <c r="I70" s="183" t="s">
        <v>86</v>
      </c>
      <c r="J70" s="183"/>
      <c r="K70" s="84"/>
      <c r="L70" s="84"/>
      <c r="M70" s="84"/>
      <c r="N70" s="84">
        <v>2019</v>
      </c>
      <c r="O70" s="84">
        <v>2020</v>
      </c>
      <c r="P70" s="184">
        <v>73219.45</v>
      </c>
      <c r="Q70" s="184">
        <v>62236.53</v>
      </c>
      <c r="R70" s="184">
        <v>5491.45</v>
      </c>
      <c r="S70" s="235">
        <v>5491.47</v>
      </c>
      <c r="U70" s="16"/>
    </row>
    <row r="71" spans="2:21" s="2" customFormat="1" ht="75" x14ac:dyDescent="0.25">
      <c r="B71" s="228" t="s">
        <v>247</v>
      </c>
      <c r="C71" s="4" t="s">
        <v>587</v>
      </c>
      <c r="D71" s="71" t="s">
        <v>265</v>
      </c>
      <c r="E71" s="71" t="s">
        <v>96</v>
      </c>
      <c r="F71" s="132" t="s">
        <v>206</v>
      </c>
      <c r="G71" s="132" t="s">
        <v>138</v>
      </c>
      <c r="H71" s="71" t="s">
        <v>262</v>
      </c>
      <c r="I71" s="183" t="s">
        <v>86</v>
      </c>
      <c r="J71" s="183"/>
      <c r="K71" s="84"/>
      <c r="L71" s="84"/>
      <c r="M71" s="84"/>
      <c r="N71" s="64">
        <v>2019</v>
      </c>
      <c r="O71" s="64">
        <v>2021</v>
      </c>
      <c r="P71" s="311">
        <v>198075.68</v>
      </c>
      <c r="Q71" s="311">
        <v>168364.32</v>
      </c>
      <c r="R71" s="311">
        <v>14855.67</v>
      </c>
      <c r="S71" s="312">
        <v>14855.69</v>
      </c>
      <c r="U71" s="16"/>
    </row>
    <row r="72" spans="2:21" s="2" customFormat="1" ht="120" x14ac:dyDescent="0.25">
      <c r="B72" s="228" t="s">
        <v>248</v>
      </c>
      <c r="C72" s="4" t="s">
        <v>588</v>
      </c>
      <c r="D72" s="71" t="s">
        <v>266</v>
      </c>
      <c r="E72" s="71" t="s">
        <v>267</v>
      </c>
      <c r="F72" s="132" t="s">
        <v>206</v>
      </c>
      <c r="G72" s="132" t="s">
        <v>212</v>
      </c>
      <c r="H72" s="71" t="s">
        <v>262</v>
      </c>
      <c r="I72" s="183" t="s">
        <v>86</v>
      </c>
      <c r="J72" s="183"/>
      <c r="K72" s="84"/>
      <c r="L72" s="84"/>
      <c r="M72" s="84"/>
      <c r="N72" s="64">
        <v>2019</v>
      </c>
      <c r="O72" s="64">
        <v>2020</v>
      </c>
      <c r="P72" s="311">
        <v>51982.71</v>
      </c>
      <c r="Q72" s="311">
        <v>44185.3</v>
      </c>
      <c r="R72" s="311">
        <v>3898.7</v>
      </c>
      <c r="S72" s="312">
        <v>3898.71</v>
      </c>
      <c r="U72" s="16"/>
    </row>
    <row r="73" spans="2:21" s="2" customFormat="1" ht="84" customHeight="1" x14ac:dyDescent="0.25">
      <c r="B73" s="228" t="s">
        <v>249</v>
      </c>
      <c r="C73" s="4" t="s">
        <v>589</v>
      </c>
      <c r="D73" s="71" t="s">
        <v>1056</v>
      </c>
      <c r="E73" s="71"/>
      <c r="F73" s="132"/>
      <c r="G73" s="132"/>
      <c r="H73" s="71"/>
      <c r="I73" s="183"/>
      <c r="J73" s="183"/>
      <c r="K73" s="84"/>
      <c r="L73" s="84"/>
      <c r="M73" s="84"/>
      <c r="N73" s="84"/>
      <c r="O73" s="84"/>
      <c r="P73" s="311">
        <v>0</v>
      </c>
      <c r="Q73" s="311">
        <v>0</v>
      </c>
      <c r="R73" s="311">
        <v>0</v>
      </c>
      <c r="S73" s="312">
        <v>0</v>
      </c>
      <c r="U73" s="16"/>
    </row>
    <row r="74" spans="2:21" s="2" customFormat="1" ht="75" x14ac:dyDescent="0.25">
      <c r="B74" s="228" t="s">
        <v>250</v>
      </c>
      <c r="C74" s="4" t="s">
        <v>590</v>
      </c>
      <c r="D74" s="71" t="s">
        <v>268</v>
      </c>
      <c r="E74" s="71" t="s">
        <v>269</v>
      </c>
      <c r="F74" s="132" t="s">
        <v>206</v>
      </c>
      <c r="G74" s="132" t="s">
        <v>212</v>
      </c>
      <c r="H74" s="71" t="s">
        <v>262</v>
      </c>
      <c r="I74" s="183" t="s">
        <v>86</v>
      </c>
      <c r="J74" s="183"/>
      <c r="K74" s="84"/>
      <c r="L74" s="84"/>
      <c r="M74" s="84"/>
      <c r="N74" s="64">
        <v>2019</v>
      </c>
      <c r="O74" s="64">
        <v>2021</v>
      </c>
      <c r="P74" s="391">
        <v>53785.95</v>
      </c>
      <c r="Q74" s="391">
        <v>45718.05</v>
      </c>
      <c r="R74" s="391">
        <v>4033.94</v>
      </c>
      <c r="S74" s="392">
        <v>4033.96</v>
      </c>
      <c r="T74" s="393"/>
      <c r="U74" s="16"/>
    </row>
    <row r="75" spans="2:21" s="2" customFormat="1" ht="75" x14ac:dyDescent="0.25">
      <c r="B75" s="228" t="s">
        <v>251</v>
      </c>
      <c r="C75" s="4" t="s">
        <v>591</v>
      </c>
      <c r="D75" s="71" t="s">
        <v>270</v>
      </c>
      <c r="E75" s="71" t="s">
        <v>271</v>
      </c>
      <c r="F75" s="132" t="s">
        <v>206</v>
      </c>
      <c r="G75" s="132" t="s">
        <v>212</v>
      </c>
      <c r="H75" s="71" t="s">
        <v>1060</v>
      </c>
      <c r="I75" s="183" t="s">
        <v>86</v>
      </c>
      <c r="J75" s="183"/>
      <c r="K75" s="84"/>
      <c r="L75" s="84"/>
      <c r="M75" s="84"/>
      <c r="N75" s="64">
        <v>2018</v>
      </c>
      <c r="O75" s="64">
        <v>2020</v>
      </c>
      <c r="P75" s="311">
        <v>391000</v>
      </c>
      <c r="Q75" s="311">
        <v>332350</v>
      </c>
      <c r="R75" s="311">
        <v>29325</v>
      </c>
      <c r="S75" s="312">
        <v>29325</v>
      </c>
      <c r="U75" s="16"/>
    </row>
    <row r="76" spans="2:21" s="2" customFormat="1" ht="105" x14ac:dyDescent="0.25">
      <c r="B76" s="228" t="s">
        <v>252</v>
      </c>
      <c r="C76" s="4" t="s">
        <v>776</v>
      </c>
      <c r="D76" s="71" t="s">
        <v>272</v>
      </c>
      <c r="E76" s="71" t="s">
        <v>273</v>
      </c>
      <c r="F76" s="132" t="s">
        <v>206</v>
      </c>
      <c r="G76" s="132" t="s">
        <v>212</v>
      </c>
      <c r="H76" s="71" t="s">
        <v>262</v>
      </c>
      <c r="I76" s="183" t="s">
        <v>86</v>
      </c>
      <c r="J76" s="183"/>
      <c r="K76" s="84"/>
      <c r="L76" s="84"/>
      <c r="M76" s="84"/>
      <c r="N76" s="64">
        <v>2019</v>
      </c>
      <c r="O76" s="64">
        <v>2021</v>
      </c>
      <c r="P76" s="311">
        <v>114642.17</v>
      </c>
      <c r="Q76" s="311">
        <v>97445.84</v>
      </c>
      <c r="R76" s="311">
        <v>8598.16</v>
      </c>
      <c r="S76" s="312">
        <v>8598.17</v>
      </c>
      <c r="U76" s="16"/>
    </row>
    <row r="77" spans="2:21" s="2" customFormat="1" ht="120" x14ac:dyDescent="0.25">
      <c r="B77" s="228" t="s">
        <v>253</v>
      </c>
      <c r="C77" s="4" t="s">
        <v>592</v>
      </c>
      <c r="D77" s="71" t="s">
        <v>274</v>
      </c>
      <c r="E77" s="71" t="s">
        <v>275</v>
      </c>
      <c r="F77" s="132" t="s">
        <v>206</v>
      </c>
      <c r="G77" s="132" t="s">
        <v>212</v>
      </c>
      <c r="H77" s="71" t="s">
        <v>262</v>
      </c>
      <c r="I77" s="183" t="s">
        <v>86</v>
      </c>
      <c r="J77" s="183"/>
      <c r="K77" s="84"/>
      <c r="L77" s="84"/>
      <c r="M77" s="84"/>
      <c r="N77" s="64">
        <v>2019</v>
      </c>
      <c r="O77" s="64">
        <v>2021</v>
      </c>
      <c r="P77" s="311">
        <v>151468.59</v>
      </c>
      <c r="Q77" s="311">
        <v>128748.3</v>
      </c>
      <c r="R77" s="311">
        <v>11360.14</v>
      </c>
      <c r="S77" s="312">
        <v>11360.15</v>
      </c>
      <c r="U77" s="16"/>
    </row>
    <row r="78" spans="2:21" s="2" customFormat="1" ht="105" x14ac:dyDescent="0.25">
      <c r="B78" s="228" t="s">
        <v>254</v>
      </c>
      <c r="C78" s="4" t="s">
        <v>777</v>
      </c>
      <c r="D78" s="71" t="s">
        <v>276</v>
      </c>
      <c r="E78" s="71" t="s">
        <v>277</v>
      </c>
      <c r="F78" s="132" t="s">
        <v>206</v>
      </c>
      <c r="G78" s="132" t="s">
        <v>104</v>
      </c>
      <c r="H78" s="71" t="s">
        <v>262</v>
      </c>
      <c r="I78" s="183" t="s">
        <v>86</v>
      </c>
      <c r="J78" s="183"/>
      <c r="K78" s="84"/>
      <c r="L78" s="84"/>
      <c r="M78" s="84"/>
      <c r="N78" s="64">
        <v>2019</v>
      </c>
      <c r="O78" s="64">
        <v>2021</v>
      </c>
      <c r="P78" s="311">
        <v>342473.95</v>
      </c>
      <c r="Q78" s="311">
        <v>291102.86</v>
      </c>
      <c r="R78" s="311">
        <v>25033.26</v>
      </c>
      <c r="S78" s="312">
        <v>26337.83</v>
      </c>
      <c r="U78" s="16"/>
    </row>
    <row r="79" spans="2:21" s="2" customFormat="1" ht="105" x14ac:dyDescent="0.25">
      <c r="B79" s="228" t="s">
        <v>255</v>
      </c>
      <c r="C79" s="4" t="s">
        <v>593</v>
      </c>
      <c r="D79" s="71" t="s">
        <v>278</v>
      </c>
      <c r="E79" s="71" t="s">
        <v>279</v>
      </c>
      <c r="F79" s="132" t="s">
        <v>206</v>
      </c>
      <c r="G79" s="132" t="s">
        <v>104</v>
      </c>
      <c r="H79" s="71" t="s">
        <v>262</v>
      </c>
      <c r="I79" s="183" t="s">
        <v>86</v>
      </c>
      <c r="J79" s="183"/>
      <c r="K79" s="84"/>
      <c r="L79" s="84"/>
      <c r="M79" s="84"/>
      <c r="N79" s="64">
        <v>2019</v>
      </c>
      <c r="O79" s="64">
        <v>2020</v>
      </c>
      <c r="P79" s="311">
        <v>41876.480000000003</v>
      </c>
      <c r="Q79" s="311">
        <v>35595</v>
      </c>
      <c r="R79" s="311">
        <v>3140.72</v>
      </c>
      <c r="S79" s="312">
        <v>3140.76</v>
      </c>
      <c r="U79" s="16"/>
    </row>
    <row r="80" spans="2:21" s="2" customFormat="1" ht="90" x14ac:dyDescent="0.25">
      <c r="B80" s="228" t="s">
        <v>256</v>
      </c>
      <c r="C80" s="4" t="s">
        <v>778</v>
      </c>
      <c r="D80" s="71" t="s">
        <v>280</v>
      </c>
      <c r="E80" s="71" t="s">
        <v>281</v>
      </c>
      <c r="F80" s="132" t="s">
        <v>206</v>
      </c>
      <c r="G80" s="132" t="s">
        <v>106</v>
      </c>
      <c r="H80" s="71" t="s">
        <v>262</v>
      </c>
      <c r="I80" s="183" t="s">
        <v>86</v>
      </c>
      <c r="J80" s="183"/>
      <c r="K80" s="84"/>
      <c r="L80" s="84"/>
      <c r="M80" s="84"/>
      <c r="N80" s="64">
        <v>2018</v>
      </c>
      <c r="O80" s="64">
        <v>2020</v>
      </c>
      <c r="P80" s="311">
        <v>264614</v>
      </c>
      <c r="Q80" s="311">
        <v>224921.9</v>
      </c>
      <c r="R80" s="311">
        <v>19789.099999999999</v>
      </c>
      <c r="S80" s="312">
        <v>19903</v>
      </c>
      <c r="U80" s="16"/>
    </row>
    <row r="81" spans="2:23" s="2" customFormat="1" ht="105" x14ac:dyDescent="0.25">
      <c r="B81" s="228" t="s">
        <v>257</v>
      </c>
      <c r="C81" s="4" t="s">
        <v>594</v>
      </c>
      <c r="D81" s="71" t="s">
        <v>282</v>
      </c>
      <c r="E81" s="71" t="s">
        <v>273</v>
      </c>
      <c r="F81" s="132" t="s">
        <v>206</v>
      </c>
      <c r="G81" s="132" t="s">
        <v>110</v>
      </c>
      <c r="H81" s="71" t="s">
        <v>262</v>
      </c>
      <c r="I81" s="183" t="s">
        <v>86</v>
      </c>
      <c r="J81" s="183"/>
      <c r="K81" s="84"/>
      <c r="L81" s="84"/>
      <c r="M81" s="84"/>
      <c r="N81" s="84">
        <v>2019</v>
      </c>
      <c r="O81" s="93">
        <v>2019</v>
      </c>
      <c r="P81" s="184">
        <v>77112</v>
      </c>
      <c r="Q81" s="184">
        <v>65544.649999999994</v>
      </c>
      <c r="R81" s="184">
        <v>5783.35</v>
      </c>
      <c r="S81" s="235">
        <v>5784</v>
      </c>
      <c r="U81" s="16"/>
      <c r="V81" s="306"/>
      <c r="W81" s="307"/>
    </row>
    <row r="82" spans="2:23" s="2" customFormat="1" ht="105" x14ac:dyDescent="0.25">
      <c r="B82" s="228" t="s">
        <v>258</v>
      </c>
      <c r="C82" s="4" t="s">
        <v>779</v>
      </c>
      <c r="D82" s="71" t="s">
        <v>283</v>
      </c>
      <c r="E82" s="71" t="s">
        <v>241</v>
      </c>
      <c r="F82" s="132" t="s">
        <v>206</v>
      </c>
      <c r="G82" s="132" t="s">
        <v>110</v>
      </c>
      <c r="H82" s="71" t="s">
        <v>262</v>
      </c>
      <c r="I82" s="183" t="s">
        <v>86</v>
      </c>
      <c r="J82" s="183"/>
      <c r="K82" s="84"/>
      <c r="L82" s="84"/>
      <c r="M82" s="84"/>
      <c r="N82" s="64">
        <v>2019</v>
      </c>
      <c r="O82" s="64">
        <v>2021</v>
      </c>
      <c r="P82" s="311">
        <v>269441.15999999997</v>
      </c>
      <c r="Q82" s="311">
        <v>229024.99</v>
      </c>
      <c r="R82" s="311">
        <v>20208.080000000002</v>
      </c>
      <c r="S82" s="312">
        <v>20208.09</v>
      </c>
      <c r="T82" s="25"/>
      <c r="U82" s="16"/>
    </row>
    <row r="83" spans="2:23" s="2" customFormat="1" ht="90" x14ac:dyDescent="0.25">
      <c r="B83" s="228" t="s">
        <v>259</v>
      </c>
      <c r="C83" s="11" t="s">
        <v>780</v>
      </c>
      <c r="D83" s="71" t="s">
        <v>284</v>
      </c>
      <c r="E83" s="71" t="s">
        <v>285</v>
      </c>
      <c r="F83" s="132" t="s">
        <v>206</v>
      </c>
      <c r="G83" s="132" t="s">
        <v>110</v>
      </c>
      <c r="H83" s="71" t="s">
        <v>262</v>
      </c>
      <c r="I83" s="183" t="s">
        <v>86</v>
      </c>
      <c r="J83" s="183"/>
      <c r="K83" s="84"/>
      <c r="L83" s="84"/>
      <c r="M83" s="84"/>
      <c r="N83" s="64">
        <v>2018</v>
      </c>
      <c r="O83" s="64">
        <v>2019</v>
      </c>
      <c r="P83" s="311">
        <v>5405.47</v>
      </c>
      <c r="Q83" s="311">
        <v>4594.6499999999996</v>
      </c>
      <c r="R83" s="311">
        <v>405.35</v>
      </c>
      <c r="S83" s="312">
        <v>405.47</v>
      </c>
      <c r="U83" s="16"/>
    </row>
    <row r="84" spans="2:23" s="2" customFormat="1" ht="45" x14ac:dyDescent="0.25">
      <c r="B84" s="336" t="s">
        <v>1069</v>
      </c>
      <c r="C84" s="337"/>
      <c r="D84" s="338" t="s">
        <v>1077</v>
      </c>
      <c r="E84" s="338"/>
      <c r="F84" s="339"/>
      <c r="G84" s="339"/>
      <c r="H84" s="338"/>
      <c r="I84" s="340"/>
      <c r="J84" s="340"/>
      <c r="K84" s="92"/>
      <c r="L84" s="92"/>
      <c r="M84" s="92"/>
      <c r="N84" s="341"/>
      <c r="O84" s="341"/>
      <c r="P84" s="334">
        <f>SUM(P85)</f>
        <v>3890000</v>
      </c>
      <c r="Q84" s="334">
        <f>SUM(Q85)</f>
        <v>0</v>
      </c>
      <c r="R84" s="334">
        <f>SUM(R85)</f>
        <v>3264000</v>
      </c>
      <c r="S84" s="335">
        <f>SUM(S85)</f>
        <v>626000</v>
      </c>
      <c r="U84" s="408"/>
      <c r="V84" s="409"/>
    </row>
    <row r="85" spans="2:23" s="2" customFormat="1" ht="195" customHeight="1" x14ac:dyDescent="0.25">
      <c r="B85" s="226" t="s">
        <v>1070</v>
      </c>
      <c r="C85" s="11" t="s">
        <v>1074</v>
      </c>
      <c r="D85" s="71" t="s">
        <v>1071</v>
      </c>
      <c r="E85" s="71" t="s">
        <v>1072</v>
      </c>
      <c r="F85" s="132" t="s">
        <v>206</v>
      </c>
      <c r="G85" s="132" t="s">
        <v>1090</v>
      </c>
      <c r="H85" s="71" t="s">
        <v>1091</v>
      </c>
      <c r="I85" s="183" t="s">
        <v>1073</v>
      </c>
      <c r="J85" s="183"/>
      <c r="K85" s="93" t="s">
        <v>42</v>
      </c>
      <c r="L85" s="93"/>
      <c r="M85" s="93"/>
      <c r="N85" s="64">
        <v>2020</v>
      </c>
      <c r="O85" s="64">
        <v>2022</v>
      </c>
      <c r="P85" s="311">
        <v>3890000</v>
      </c>
      <c r="Q85" s="311">
        <v>0</v>
      </c>
      <c r="R85" s="311">
        <v>3264000</v>
      </c>
      <c r="S85" s="312">
        <f>576000+50000</f>
        <v>626000</v>
      </c>
      <c r="U85" s="408"/>
      <c r="V85" s="409"/>
    </row>
    <row r="86" spans="2:23" s="2" customFormat="1" ht="57" x14ac:dyDescent="0.25">
      <c r="B86" s="223" t="s">
        <v>286</v>
      </c>
      <c r="C86" s="19"/>
      <c r="D86" s="59" t="s">
        <v>287</v>
      </c>
      <c r="E86" s="112"/>
      <c r="F86" s="112"/>
      <c r="G86" s="112"/>
      <c r="H86" s="112"/>
      <c r="I86" s="112"/>
      <c r="J86" s="112"/>
      <c r="K86" s="112"/>
      <c r="L86" s="112"/>
      <c r="M86" s="112"/>
      <c r="N86" s="95"/>
      <c r="O86" s="95"/>
      <c r="P86" s="95"/>
      <c r="Q86" s="95"/>
      <c r="R86" s="95"/>
      <c r="S86" s="224"/>
      <c r="U86" s="16"/>
    </row>
    <row r="87" spans="2:23" s="2" customFormat="1" ht="57" x14ac:dyDescent="0.25">
      <c r="B87" s="223" t="s">
        <v>288</v>
      </c>
      <c r="C87" s="19"/>
      <c r="D87" s="59" t="s">
        <v>289</v>
      </c>
      <c r="E87" s="112"/>
      <c r="F87" s="112"/>
      <c r="G87" s="112"/>
      <c r="H87" s="112"/>
      <c r="I87" s="112"/>
      <c r="J87" s="112"/>
      <c r="K87" s="112"/>
      <c r="L87" s="112"/>
      <c r="M87" s="112"/>
      <c r="N87" s="95"/>
      <c r="O87" s="95"/>
      <c r="P87" s="95"/>
      <c r="Q87" s="95"/>
      <c r="R87" s="95"/>
      <c r="S87" s="224"/>
      <c r="U87" s="16"/>
    </row>
    <row r="88" spans="2:23" s="2" customFormat="1" ht="85.5" x14ac:dyDescent="0.25">
      <c r="B88" s="223" t="s">
        <v>290</v>
      </c>
      <c r="C88" s="19"/>
      <c r="D88" s="59" t="s">
        <v>291</v>
      </c>
      <c r="E88" s="112"/>
      <c r="F88" s="112"/>
      <c r="G88" s="112"/>
      <c r="H88" s="112"/>
      <c r="I88" s="112"/>
      <c r="J88" s="112"/>
      <c r="K88" s="112"/>
      <c r="L88" s="112"/>
      <c r="M88" s="112"/>
      <c r="N88" s="95"/>
      <c r="O88" s="95"/>
      <c r="P88" s="95"/>
      <c r="Q88" s="95"/>
      <c r="R88" s="95"/>
      <c r="S88" s="224"/>
      <c r="U88" s="16"/>
    </row>
    <row r="89" spans="2:23" s="2" customFormat="1" ht="71.25" x14ac:dyDescent="0.25">
      <c r="B89" s="225" t="s">
        <v>292</v>
      </c>
      <c r="C89" s="17"/>
      <c r="D89" s="60" t="s">
        <v>293</v>
      </c>
      <c r="E89" s="113"/>
      <c r="F89" s="113"/>
      <c r="G89" s="113"/>
      <c r="H89" s="113"/>
      <c r="I89" s="113"/>
      <c r="J89" s="113"/>
      <c r="K89" s="113"/>
      <c r="L89" s="113"/>
      <c r="M89" s="113"/>
      <c r="N89" s="92"/>
      <c r="O89" s="92"/>
      <c r="P89" s="390">
        <f>SUM(P90:P104)</f>
        <v>32835240.659999996</v>
      </c>
      <c r="Q89" s="390">
        <f t="shared" ref="Q89:S89" si="2">SUM(Q90:Q104)</f>
        <v>21130133.709999997</v>
      </c>
      <c r="R89" s="390">
        <f t="shared" si="2"/>
        <v>1864423.74</v>
      </c>
      <c r="S89" s="396">
        <f t="shared" si="2"/>
        <v>9840683.209999999</v>
      </c>
      <c r="U89" s="16"/>
      <c r="V89" s="2" t="s">
        <v>1060</v>
      </c>
    </row>
    <row r="90" spans="2:23" s="2" customFormat="1" ht="75" x14ac:dyDescent="0.25">
      <c r="B90" s="226" t="s">
        <v>294</v>
      </c>
      <c r="C90" s="11" t="s">
        <v>878</v>
      </c>
      <c r="D90" s="63" t="s">
        <v>308</v>
      </c>
      <c r="E90" s="63" t="s">
        <v>82</v>
      </c>
      <c r="F90" s="63"/>
      <c r="G90" s="63" t="s">
        <v>99</v>
      </c>
      <c r="H90" s="342"/>
      <c r="I90" s="342"/>
      <c r="J90" s="342"/>
      <c r="K90" s="343"/>
      <c r="L90" s="343"/>
      <c r="M90" s="343"/>
      <c r="N90" s="93">
        <v>2020</v>
      </c>
      <c r="O90" s="93">
        <v>2022</v>
      </c>
      <c r="P90" s="172">
        <v>861231.92</v>
      </c>
      <c r="Q90" s="172">
        <v>0</v>
      </c>
      <c r="R90" s="172">
        <v>0</v>
      </c>
      <c r="S90" s="232">
        <v>861231.92</v>
      </c>
      <c r="T90" s="326"/>
      <c r="U90" s="408"/>
      <c r="V90" s="408"/>
    </row>
    <row r="91" spans="2:23" s="2" customFormat="1" ht="73.5" customHeight="1" x14ac:dyDescent="0.25">
      <c r="B91" s="228" t="s">
        <v>295</v>
      </c>
      <c r="C91" s="11" t="s">
        <v>879</v>
      </c>
      <c r="D91" s="63" t="s">
        <v>310</v>
      </c>
      <c r="E91" s="63" t="s">
        <v>82</v>
      </c>
      <c r="F91" s="63"/>
      <c r="G91" s="63" t="s">
        <v>99</v>
      </c>
      <c r="H91" s="162"/>
      <c r="I91" s="162"/>
      <c r="J91" s="162"/>
      <c r="K91" s="343"/>
      <c r="L91" s="343"/>
      <c r="M91" s="343"/>
      <c r="N91" s="93">
        <v>2020</v>
      </c>
      <c r="O91" s="93">
        <v>2022</v>
      </c>
      <c r="P91" s="172">
        <v>1578429</v>
      </c>
      <c r="Q91" s="172">
        <v>0</v>
      </c>
      <c r="R91" s="172">
        <v>0</v>
      </c>
      <c r="S91" s="232">
        <v>1578429</v>
      </c>
      <c r="T91" s="326"/>
      <c r="U91" s="408"/>
      <c r="V91" s="408"/>
    </row>
    <row r="92" spans="2:23" s="2" customFormat="1" ht="60" x14ac:dyDescent="0.25">
      <c r="B92" s="228" t="s">
        <v>296</v>
      </c>
      <c r="C92" s="11" t="s">
        <v>880</v>
      </c>
      <c r="D92" s="63" t="s">
        <v>311</v>
      </c>
      <c r="E92" s="63" t="s">
        <v>82</v>
      </c>
      <c r="F92" s="63" t="s">
        <v>83</v>
      </c>
      <c r="G92" s="63" t="s">
        <v>99</v>
      </c>
      <c r="H92" s="162" t="s">
        <v>309</v>
      </c>
      <c r="I92" s="162" t="s">
        <v>86</v>
      </c>
      <c r="J92" s="162" t="s">
        <v>100</v>
      </c>
      <c r="K92" s="93"/>
      <c r="L92" s="93"/>
      <c r="M92" s="93"/>
      <c r="N92" s="93">
        <v>2017</v>
      </c>
      <c r="O92" s="93">
        <v>2020</v>
      </c>
      <c r="P92" s="172">
        <v>1568385.94</v>
      </c>
      <c r="Q92" s="172">
        <v>1333128.04</v>
      </c>
      <c r="R92" s="172">
        <v>117628.95</v>
      </c>
      <c r="S92" s="232">
        <v>117628.95</v>
      </c>
      <c r="T92" s="326"/>
      <c r="U92" s="329"/>
      <c r="V92" s="326"/>
    </row>
    <row r="93" spans="2:23" s="2" customFormat="1" ht="60" x14ac:dyDescent="0.25">
      <c r="B93" s="228" t="s">
        <v>297</v>
      </c>
      <c r="C93" s="11" t="s">
        <v>881</v>
      </c>
      <c r="D93" s="63" t="s">
        <v>312</v>
      </c>
      <c r="E93" s="63" t="s">
        <v>82</v>
      </c>
      <c r="F93" s="63" t="s">
        <v>83</v>
      </c>
      <c r="G93" s="63" t="s">
        <v>99</v>
      </c>
      <c r="H93" s="162" t="s">
        <v>309</v>
      </c>
      <c r="I93" s="162" t="s">
        <v>86</v>
      </c>
      <c r="J93" s="162" t="s">
        <v>100</v>
      </c>
      <c r="K93" s="93"/>
      <c r="L93" s="93"/>
      <c r="M93" s="93"/>
      <c r="N93" s="93">
        <v>2018</v>
      </c>
      <c r="O93" s="93">
        <v>2021</v>
      </c>
      <c r="P93" s="172">
        <v>5959215.0899999999</v>
      </c>
      <c r="Q93" s="185">
        <v>5065332.82</v>
      </c>
      <c r="R93" s="185">
        <v>446941.13</v>
      </c>
      <c r="S93" s="361">
        <v>446941.14</v>
      </c>
      <c r="T93" s="328"/>
      <c r="U93" s="408"/>
      <c r="V93" s="408"/>
    </row>
    <row r="94" spans="2:23" s="2" customFormat="1" ht="60" x14ac:dyDescent="0.25">
      <c r="B94" s="228" t="s">
        <v>298</v>
      </c>
      <c r="C94" s="11" t="s">
        <v>882</v>
      </c>
      <c r="D94" s="62" t="s">
        <v>313</v>
      </c>
      <c r="E94" s="62" t="s">
        <v>82</v>
      </c>
      <c r="F94" s="62" t="s">
        <v>83</v>
      </c>
      <c r="G94" s="62" t="s">
        <v>99</v>
      </c>
      <c r="H94" s="62" t="s">
        <v>309</v>
      </c>
      <c r="I94" s="159" t="s">
        <v>86</v>
      </c>
      <c r="J94" s="159" t="s">
        <v>100</v>
      </c>
      <c r="K94" s="93"/>
      <c r="L94" s="93"/>
      <c r="M94" s="93"/>
      <c r="N94" s="93">
        <v>2017</v>
      </c>
      <c r="O94" s="93">
        <v>2022</v>
      </c>
      <c r="P94" s="172">
        <v>4576890.4000000004</v>
      </c>
      <c r="Q94" s="172">
        <v>1462363.94</v>
      </c>
      <c r="R94" s="172">
        <v>129032.11</v>
      </c>
      <c r="S94" s="232">
        <v>2985494.35</v>
      </c>
      <c r="T94" s="326"/>
      <c r="U94" s="16"/>
    </row>
    <row r="95" spans="2:23" s="2" customFormat="1" ht="90" x14ac:dyDescent="0.25">
      <c r="B95" s="228" t="s">
        <v>299</v>
      </c>
      <c r="C95" s="11" t="s">
        <v>883</v>
      </c>
      <c r="D95" s="63" t="s">
        <v>314</v>
      </c>
      <c r="E95" s="63" t="s">
        <v>82</v>
      </c>
      <c r="F95" s="63" t="s">
        <v>83</v>
      </c>
      <c r="G95" s="63" t="s">
        <v>99</v>
      </c>
      <c r="H95" s="162" t="s">
        <v>309</v>
      </c>
      <c r="I95" s="162" t="s">
        <v>86</v>
      </c>
      <c r="J95" s="162" t="s">
        <v>100</v>
      </c>
      <c r="K95" s="93"/>
      <c r="L95" s="93"/>
      <c r="M95" s="93"/>
      <c r="N95" s="93">
        <v>2017</v>
      </c>
      <c r="O95" s="93">
        <v>2020</v>
      </c>
      <c r="P95" s="172">
        <v>2595856.98</v>
      </c>
      <c r="Q95" s="172">
        <v>2206478.42</v>
      </c>
      <c r="R95" s="172">
        <v>194689.28</v>
      </c>
      <c r="S95" s="232">
        <v>194689.28</v>
      </c>
      <c r="T95" s="326"/>
      <c r="U95" s="16"/>
    </row>
    <row r="96" spans="2:23" s="2" customFormat="1" ht="60" x14ac:dyDescent="0.25">
      <c r="B96" s="228" t="s">
        <v>300</v>
      </c>
      <c r="C96" s="4" t="s">
        <v>884</v>
      </c>
      <c r="D96" s="63" t="s">
        <v>315</v>
      </c>
      <c r="E96" s="63" t="s">
        <v>82</v>
      </c>
      <c r="F96" s="63" t="s">
        <v>83</v>
      </c>
      <c r="G96" s="63" t="s">
        <v>99</v>
      </c>
      <c r="H96" s="162" t="s">
        <v>309</v>
      </c>
      <c r="I96" s="162" t="s">
        <v>86</v>
      </c>
      <c r="J96" s="162" t="s">
        <v>100</v>
      </c>
      <c r="K96" s="84"/>
      <c r="L96" s="84"/>
      <c r="M96" s="93"/>
      <c r="N96" s="93">
        <v>2017</v>
      </c>
      <c r="O96" s="93">
        <v>2022</v>
      </c>
      <c r="P96" s="172">
        <v>1032434</v>
      </c>
      <c r="Q96" s="172">
        <v>877568.9</v>
      </c>
      <c r="R96" s="172">
        <v>77432.55</v>
      </c>
      <c r="S96" s="232">
        <v>77432.55</v>
      </c>
      <c r="U96" s="16"/>
    </row>
    <row r="97" spans="2:21" s="2" customFormat="1" ht="60" x14ac:dyDescent="0.25">
      <c r="B97" s="228" t="s">
        <v>301</v>
      </c>
      <c r="C97" s="11" t="s">
        <v>885</v>
      </c>
      <c r="D97" s="62" t="s">
        <v>316</v>
      </c>
      <c r="E97" s="62" t="s">
        <v>82</v>
      </c>
      <c r="F97" s="62"/>
      <c r="G97" s="62" t="s">
        <v>99</v>
      </c>
      <c r="H97" s="159"/>
      <c r="I97" s="159"/>
      <c r="J97" s="159"/>
      <c r="K97" s="93"/>
      <c r="L97" s="93"/>
      <c r="M97" s="93"/>
      <c r="N97" s="93">
        <v>2021</v>
      </c>
      <c r="O97" s="93">
        <v>2023</v>
      </c>
      <c r="P97" s="172">
        <v>2587831.2599999998</v>
      </c>
      <c r="Q97" s="172">
        <v>0</v>
      </c>
      <c r="R97" s="172">
        <v>0</v>
      </c>
      <c r="S97" s="232">
        <v>2587831.2599999998</v>
      </c>
      <c r="U97" s="16"/>
    </row>
    <row r="98" spans="2:21" s="2" customFormat="1" ht="60" x14ac:dyDescent="0.25">
      <c r="B98" s="228" t="s">
        <v>302</v>
      </c>
      <c r="C98" s="4" t="s">
        <v>886</v>
      </c>
      <c r="D98" s="63" t="s">
        <v>317</v>
      </c>
      <c r="E98" s="63" t="s">
        <v>82</v>
      </c>
      <c r="F98" s="63" t="s">
        <v>83</v>
      </c>
      <c r="G98" s="63" t="s">
        <v>99</v>
      </c>
      <c r="H98" s="162" t="s">
        <v>309</v>
      </c>
      <c r="I98" s="162" t="s">
        <v>86</v>
      </c>
      <c r="J98" s="162" t="s">
        <v>100</v>
      </c>
      <c r="K98" s="84"/>
      <c r="L98" s="84"/>
      <c r="M98" s="93"/>
      <c r="N98" s="93">
        <v>2017</v>
      </c>
      <c r="O98" s="93">
        <v>2020</v>
      </c>
      <c r="P98" s="182">
        <v>1785176.45</v>
      </c>
      <c r="Q98" s="182">
        <v>1517399.77</v>
      </c>
      <c r="R98" s="182">
        <v>133888.35</v>
      </c>
      <c r="S98" s="234">
        <v>133888.32999999999</v>
      </c>
      <c r="T98" s="403"/>
      <c r="U98" s="16"/>
    </row>
    <row r="99" spans="2:21" s="2" customFormat="1" ht="105" x14ac:dyDescent="0.25">
      <c r="B99" s="228" t="s">
        <v>303</v>
      </c>
      <c r="C99" s="4" t="s">
        <v>887</v>
      </c>
      <c r="D99" s="63" t="s">
        <v>318</v>
      </c>
      <c r="E99" s="63" t="s">
        <v>82</v>
      </c>
      <c r="F99" s="63" t="s">
        <v>83</v>
      </c>
      <c r="G99" s="63" t="s">
        <v>99</v>
      </c>
      <c r="H99" s="162" t="s">
        <v>309</v>
      </c>
      <c r="I99" s="162" t="s">
        <v>86</v>
      </c>
      <c r="J99" s="162" t="s">
        <v>100</v>
      </c>
      <c r="K99" s="84"/>
      <c r="L99" s="84"/>
      <c r="M99" s="93"/>
      <c r="N99" s="93">
        <v>2017</v>
      </c>
      <c r="O99" s="93">
        <v>2020</v>
      </c>
      <c r="P99" s="172">
        <v>3098933.98</v>
      </c>
      <c r="Q99" s="172">
        <v>2634093.88</v>
      </c>
      <c r="R99" s="172">
        <v>232420.05</v>
      </c>
      <c r="S99" s="232">
        <v>232420.05</v>
      </c>
      <c r="U99" s="16"/>
    </row>
    <row r="100" spans="2:21" s="2" customFormat="1" ht="60" x14ac:dyDescent="0.25">
      <c r="B100" s="226" t="s">
        <v>304</v>
      </c>
      <c r="C100" s="11" t="s">
        <v>888</v>
      </c>
      <c r="D100" s="63" t="s">
        <v>319</v>
      </c>
      <c r="E100" s="63" t="s">
        <v>82</v>
      </c>
      <c r="F100" s="63" t="s">
        <v>83</v>
      </c>
      <c r="G100" s="63" t="s">
        <v>99</v>
      </c>
      <c r="H100" s="162" t="s">
        <v>309</v>
      </c>
      <c r="I100" s="162" t="s">
        <v>86</v>
      </c>
      <c r="J100" s="162" t="s">
        <v>100</v>
      </c>
      <c r="K100" s="93"/>
      <c r="L100" s="93"/>
      <c r="M100" s="93"/>
      <c r="N100" s="93">
        <v>2017</v>
      </c>
      <c r="O100" s="93">
        <v>2021</v>
      </c>
      <c r="P100" s="172">
        <v>1981571.14</v>
      </c>
      <c r="Q100" s="182">
        <v>1605876.18</v>
      </c>
      <c r="R100" s="182">
        <v>141694.96</v>
      </c>
      <c r="S100" s="234">
        <v>234000</v>
      </c>
      <c r="T100" s="377"/>
      <c r="U100" s="329"/>
    </row>
    <row r="101" spans="2:21" s="2" customFormat="1" ht="60" x14ac:dyDescent="0.25">
      <c r="B101" s="226" t="s">
        <v>305</v>
      </c>
      <c r="C101" s="11" t="s">
        <v>889</v>
      </c>
      <c r="D101" s="63" t="s">
        <v>320</v>
      </c>
      <c r="E101" s="63" t="s">
        <v>82</v>
      </c>
      <c r="F101" s="63" t="s">
        <v>83</v>
      </c>
      <c r="G101" s="63" t="s">
        <v>99</v>
      </c>
      <c r="H101" s="162" t="s">
        <v>309</v>
      </c>
      <c r="I101" s="162" t="s">
        <v>86</v>
      </c>
      <c r="J101" s="162" t="s">
        <v>100</v>
      </c>
      <c r="K101" s="93"/>
      <c r="L101" s="93"/>
      <c r="M101" s="93"/>
      <c r="N101" s="93">
        <v>2017</v>
      </c>
      <c r="O101" s="93">
        <v>2020</v>
      </c>
      <c r="P101" s="172">
        <v>660472.16</v>
      </c>
      <c r="Q101" s="172">
        <v>561401.29</v>
      </c>
      <c r="R101" s="172">
        <v>49535.44</v>
      </c>
      <c r="S101" s="232">
        <v>49535.43</v>
      </c>
      <c r="U101" s="16"/>
    </row>
    <row r="102" spans="2:21" s="2" customFormat="1" ht="60" x14ac:dyDescent="0.25">
      <c r="B102" s="226" t="s">
        <v>306</v>
      </c>
      <c r="C102" s="11" t="s">
        <v>890</v>
      </c>
      <c r="D102" s="62" t="s">
        <v>321</v>
      </c>
      <c r="E102" s="62" t="s">
        <v>82</v>
      </c>
      <c r="F102" s="62" t="s">
        <v>83</v>
      </c>
      <c r="G102" s="62" t="s">
        <v>99</v>
      </c>
      <c r="H102" s="62" t="s">
        <v>309</v>
      </c>
      <c r="I102" s="159" t="s">
        <v>86</v>
      </c>
      <c r="J102" s="159" t="s">
        <v>100</v>
      </c>
      <c r="K102" s="93"/>
      <c r="L102" s="93"/>
      <c r="M102" s="93"/>
      <c r="N102" s="93">
        <v>2017</v>
      </c>
      <c r="O102" s="93">
        <v>2021</v>
      </c>
      <c r="P102" s="172">
        <v>3048812.34</v>
      </c>
      <c r="Q102" s="172">
        <v>2591490.4700000002</v>
      </c>
      <c r="R102" s="172">
        <v>228660.92</v>
      </c>
      <c r="S102" s="232">
        <v>228660.95</v>
      </c>
      <c r="U102" s="16"/>
    </row>
    <row r="103" spans="2:21" s="2" customFormat="1" ht="75" x14ac:dyDescent="0.25">
      <c r="B103" s="226" t="s">
        <v>307</v>
      </c>
      <c r="C103" s="11" t="s">
        <v>891</v>
      </c>
      <c r="D103" s="63" t="s">
        <v>322</v>
      </c>
      <c r="E103" s="62" t="s">
        <v>1134</v>
      </c>
      <c r="F103" s="62"/>
      <c r="G103" s="62"/>
      <c r="H103" s="62"/>
      <c r="I103" s="159"/>
      <c r="J103" s="159"/>
      <c r="K103" s="93"/>
      <c r="L103" s="93"/>
      <c r="M103" s="93"/>
      <c r="N103" s="93"/>
      <c r="O103" s="93"/>
      <c r="P103" s="172"/>
      <c r="Q103" s="172"/>
      <c r="R103" s="172"/>
      <c r="S103" s="232"/>
      <c r="U103" s="16"/>
    </row>
    <row r="104" spans="2:21" s="2" customFormat="1" ht="105" x14ac:dyDescent="0.25">
      <c r="B104" s="226" t="s">
        <v>1130</v>
      </c>
      <c r="C104" s="11" t="s">
        <v>1131</v>
      </c>
      <c r="D104" s="63" t="s">
        <v>1132</v>
      </c>
      <c r="E104" s="62" t="s">
        <v>82</v>
      </c>
      <c r="F104" s="62" t="s">
        <v>83</v>
      </c>
      <c r="G104" s="62" t="s">
        <v>99</v>
      </c>
      <c r="H104" s="62" t="s">
        <v>1047</v>
      </c>
      <c r="I104" s="159" t="s">
        <v>376</v>
      </c>
      <c r="J104" s="159" t="s">
        <v>100</v>
      </c>
      <c r="K104" s="93"/>
      <c r="L104" s="93"/>
      <c r="M104" s="93"/>
      <c r="N104" s="93">
        <v>2020</v>
      </c>
      <c r="O104" s="93">
        <v>2023</v>
      </c>
      <c r="P104" s="182">
        <f>SUM(Q104:S104)</f>
        <v>1500000</v>
      </c>
      <c r="Q104" s="182">
        <v>1275000</v>
      </c>
      <c r="R104" s="182">
        <v>112500</v>
      </c>
      <c r="S104" s="234">
        <v>112500</v>
      </c>
      <c r="T104" s="404"/>
      <c r="U104" s="329"/>
    </row>
    <row r="105" spans="2:21" s="2" customFormat="1" ht="57" x14ac:dyDescent="0.25">
      <c r="B105" s="225" t="s">
        <v>323</v>
      </c>
      <c r="C105" s="17"/>
      <c r="D105" s="60" t="s">
        <v>324</v>
      </c>
      <c r="E105" s="113"/>
      <c r="F105" s="113"/>
      <c r="G105" s="113"/>
      <c r="H105" s="113"/>
      <c r="I105" s="113"/>
      <c r="J105" s="113"/>
      <c r="K105" s="113"/>
      <c r="L105" s="113"/>
      <c r="M105" s="113"/>
      <c r="N105" s="92"/>
      <c r="O105" s="92"/>
      <c r="P105" s="390">
        <f>SUM(P106:P119)</f>
        <v>11702168.16</v>
      </c>
      <c r="Q105" s="390">
        <f t="shared" ref="Q105:S105" si="3">SUM(Q106:Q119)</f>
        <v>8855542.4800000004</v>
      </c>
      <c r="R105" s="390">
        <f t="shared" si="3"/>
        <v>784420.35000000009</v>
      </c>
      <c r="S105" s="396">
        <f t="shared" si="3"/>
        <v>2062205.3300000003</v>
      </c>
      <c r="U105" s="16"/>
    </row>
    <row r="106" spans="2:21" s="2" customFormat="1" ht="45" x14ac:dyDescent="0.25">
      <c r="B106" s="228" t="s">
        <v>325</v>
      </c>
      <c r="C106" s="4" t="s">
        <v>892</v>
      </c>
      <c r="D106" s="61" t="s">
        <v>1100</v>
      </c>
      <c r="E106" s="61"/>
      <c r="F106" s="61"/>
      <c r="G106" s="61"/>
      <c r="H106" s="157"/>
      <c r="I106" s="157"/>
      <c r="J106" s="157"/>
      <c r="K106" s="84"/>
      <c r="L106" s="84"/>
      <c r="M106" s="84"/>
      <c r="N106" s="84"/>
      <c r="O106" s="84"/>
      <c r="P106" s="160"/>
      <c r="Q106" s="160"/>
      <c r="R106" s="160"/>
      <c r="S106" s="229"/>
      <c r="U106" s="16"/>
    </row>
    <row r="107" spans="2:21" s="326" customFormat="1" ht="120" x14ac:dyDescent="0.25">
      <c r="B107" s="226" t="s">
        <v>326</v>
      </c>
      <c r="C107" s="11" t="s">
        <v>893</v>
      </c>
      <c r="D107" s="61" t="s">
        <v>337</v>
      </c>
      <c r="E107" s="61" t="s">
        <v>91</v>
      </c>
      <c r="F107" s="61" t="s">
        <v>83</v>
      </c>
      <c r="G107" s="61" t="s">
        <v>135</v>
      </c>
      <c r="H107" s="157" t="s">
        <v>336</v>
      </c>
      <c r="I107" s="157" t="s">
        <v>86</v>
      </c>
      <c r="J107" s="157" t="s">
        <v>100</v>
      </c>
      <c r="K107" s="93"/>
      <c r="L107" s="93"/>
      <c r="M107" s="93"/>
      <c r="N107" s="93">
        <v>2019</v>
      </c>
      <c r="O107" s="379">
        <v>2022</v>
      </c>
      <c r="P107" s="182">
        <v>3396198.65</v>
      </c>
      <c r="Q107" s="182">
        <v>1873516.79</v>
      </c>
      <c r="R107" s="182">
        <v>165310.29999999999</v>
      </c>
      <c r="S107" s="234">
        <v>1357371.56</v>
      </c>
      <c r="T107" s="394"/>
      <c r="U107" s="329"/>
    </row>
    <row r="108" spans="2:21" s="326" customFormat="1" ht="75" x14ac:dyDescent="0.25">
      <c r="B108" s="226" t="s">
        <v>327</v>
      </c>
      <c r="C108" s="11" t="s">
        <v>894</v>
      </c>
      <c r="D108" s="61" t="s">
        <v>338</v>
      </c>
      <c r="E108" s="61" t="s">
        <v>91</v>
      </c>
      <c r="F108" s="61" t="s">
        <v>83</v>
      </c>
      <c r="G108" s="61" t="s">
        <v>135</v>
      </c>
      <c r="H108" s="157" t="s">
        <v>336</v>
      </c>
      <c r="I108" s="157" t="s">
        <v>86</v>
      </c>
      <c r="J108" s="157" t="s">
        <v>100</v>
      </c>
      <c r="K108" s="93"/>
      <c r="L108" s="93"/>
      <c r="M108" s="93"/>
      <c r="N108" s="93">
        <v>2019</v>
      </c>
      <c r="O108" s="64">
        <v>2020</v>
      </c>
      <c r="P108" s="182">
        <v>321821.07</v>
      </c>
      <c r="Q108" s="172">
        <v>195500</v>
      </c>
      <c r="R108" s="172">
        <v>17250</v>
      </c>
      <c r="S108" s="234">
        <v>109071.07</v>
      </c>
      <c r="T108" s="394"/>
      <c r="U108" s="329"/>
    </row>
    <row r="109" spans="2:21" s="2" customFormat="1" ht="45" x14ac:dyDescent="0.25">
      <c r="B109" s="228" t="s">
        <v>328</v>
      </c>
      <c r="C109" s="4" t="s">
        <v>895</v>
      </c>
      <c r="D109" s="61" t="s">
        <v>1100</v>
      </c>
      <c r="E109" s="61"/>
      <c r="F109" s="61"/>
      <c r="G109" s="61"/>
      <c r="H109" s="157"/>
      <c r="I109" s="157"/>
      <c r="J109" s="157"/>
      <c r="K109" s="84"/>
      <c r="L109" s="84"/>
      <c r="M109" s="84"/>
      <c r="N109" s="84"/>
      <c r="O109" s="84"/>
      <c r="P109" s="160"/>
      <c r="Q109" s="160"/>
      <c r="R109" s="160"/>
      <c r="S109" s="229"/>
      <c r="U109" s="16"/>
    </row>
    <row r="110" spans="2:21" s="2" customFormat="1" ht="45" x14ac:dyDescent="0.25">
      <c r="B110" s="228" t="s">
        <v>329</v>
      </c>
      <c r="C110" s="4" t="s">
        <v>896</v>
      </c>
      <c r="D110" s="61" t="s">
        <v>339</v>
      </c>
      <c r="E110" s="186"/>
      <c r="F110" s="186"/>
      <c r="G110" s="186"/>
      <c r="H110" s="187"/>
      <c r="I110" s="187"/>
      <c r="J110" s="187"/>
      <c r="K110" s="84"/>
      <c r="L110" s="84"/>
      <c r="M110" s="84"/>
      <c r="N110" s="84"/>
      <c r="O110" s="84"/>
      <c r="P110" s="188"/>
      <c r="Q110" s="188"/>
      <c r="R110" s="188"/>
      <c r="S110" s="236"/>
      <c r="U110" s="16"/>
    </row>
    <row r="111" spans="2:21" s="326" customFormat="1" ht="105" x14ac:dyDescent="0.25">
      <c r="B111" s="226" t="s">
        <v>330</v>
      </c>
      <c r="C111" s="11" t="s">
        <v>897</v>
      </c>
      <c r="D111" s="61" t="s">
        <v>340</v>
      </c>
      <c r="E111" s="61" t="s">
        <v>341</v>
      </c>
      <c r="F111" s="61" t="s">
        <v>83</v>
      </c>
      <c r="G111" s="61" t="s">
        <v>138</v>
      </c>
      <c r="H111" s="157" t="s">
        <v>336</v>
      </c>
      <c r="I111" s="157" t="s">
        <v>86</v>
      </c>
      <c r="J111" s="157" t="s">
        <v>100</v>
      </c>
      <c r="K111" s="93"/>
      <c r="L111" s="93"/>
      <c r="M111" s="93"/>
      <c r="N111" s="93">
        <v>2016</v>
      </c>
      <c r="O111" s="93">
        <v>2016</v>
      </c>
      <c r="P111" s="160">
        <v>121966.83</v>
      </c>
      <c r="Q111" s="160">
        <v>103671.8</v>
      </c>
      <c r="R111" s="160">
        <v>12196.69</v>
      </c>
      <c r="S111" s="229">
        <v>6098.34</v>
      </c>
      <c r="U111" s="329"/>
    </row>
    <row r="112" spans="2:21" s="326" customFormat="1" ht="75" x14ac:dyDescent="0.25">
      <c r="B112" s="226" t="s">
        <v>331</v>
      </c>
      <c r="C112" s="11" t="s">
        <v>898</v>
      </c>
      <c r="D112" s="61" t="s">
        <v>342</v>
      </c>
      <c r="E112" s="61" t="s">
        <v>341</v>
      </c>
      <c r="F112" s="61" t="s">
        <v>83</v>
      </c>
      <c r="G112" s="61" t="s">
        <v>138</v>
      </c>
      <c r="H112" s="157" t="s">
        <v>336</v>
      </c>
      <c r="I112" s="157" t="s">
        <v>86</v>
      </c>
      <c r="J112" s="157" t="s">
        <v>100</v>
      </c>
      <c r="K112" s="93"/>
      <c r="L112" s="93"/>
      <c r="M112" s="93"/>
      <c r="N112" s="93">
        <v>2018</v>
      </c>
      <c r="O112" s="93">
        <v>2020</v>
      </c>
      <c r="P112" s="369">
        <v>738911.07</v>
      </c>
      <c r="Q112" s="369">
        <v>628074.39</v>
      </c>
      <c r="R112" s="369">
        <v>55418.33</v>
      </c>
      <c r="S112" s="370">
        <v>55418.35</v>
      </c>
      <c r="U112" s="329"/>
    </row>
    <row r="113" spans="2:21" s="326" customFormat="1" ht="75" x14ac:dyDescent="0.25">
      <c r="B113" s="226" t="s">
        <v>332</v>
      </c>
      <c r="C113" s="11" t="s">
        <v>899</v>
      </c>
      <c r="D113" s="61" t="s">
        <v>343</v>
      </c>
      <c r="E113" s="61" t="s">
        <v>344</v>
      </c>
      <c r="F113" s="61" t="s">
        <v>83</v>
      </c>
      <c r="G113" s="61" t="s">
        <v>138</v>
      </c>
      <c r="H113" s="157" t="s">
        <v>336</v>
      </c>
      <c r="I113" s="157" t="s">
        <v>86</v>
      </c>
      <c r="J113" s="157" t="s">
        <v>100</v>
      </c>
      <c r="K113" s="93"/>
      <c r="L113" s="93"/>
      <c r="M113" s="93"/>
      <c r="N113" s="93">
        <v>2017</v>
      </c>
      <c r="O113" s="93">
        <v>2020</v>
      </c>
      <c r="P113" s="160">
        <v>1886806.72</v>
      </c>
      <c r="Q113" s="160">
        <v>1603785.71</v>
      </c>
      <c r="R113" s="160">
        <v>141510.51</v>
      </c>
      <c r="S113" s="229">
        <v>141510.5</v>
      </c>
      <c r="U113" s="329"/>
    </row>
    <row r="114" spans="2:21" s="326" customFormat="1" ht="75" x14ac:dyDescent="0.25">
      <c r="B114" s="226" t="s">
        <v>333</v>
      </c>
      <c r="C114" s="11" t="s">
        <v>900</v>
      </c>
      <c r="D114" s="61" t="s">
        <v>345</v>
      </c>
      <c r="E114" s="61" t="s">
        <v>341</v>
      </c>
      <c r="F114" s="61" t="s">
        <v>83</v>
      </c>
      <c r="G114" s="61" t="s">
        <v>138</v>
      </c>
      <c r="H114" s="157" t="s">
        <v>336</v>
      </c>
      <c r="I114" s="157" t="s">
        <v>86</v>
      </c>
      <c r="J114" s="157" t="s">
        <v>100</v>
      </c>
      <c r="K114" s="93"/>
      <c r="L114" s="93"/>
      <c r="M114" s="93"/>
      <c r="N114" s="93">
        <v>2018</v>
      </c>
      <c r="O114" s="379">
        <v>2021</v>
      </c>
      <c r="P114" s="182">
        <v>554269.77</v>
      </c>
      <c r="Q114" s="182">
        <v>471129.31</v>
      </c>
      <c r="R114" s="182">
        <v>41570.230000000003</v>
      </c>
      <c r="S114" s="234">
        <v>41570.230000000003</v>
      </c>
      <c r="T114" s="394"/>
      <c r="U114" s="329"/>
    </row>
    <row r="115" spans="2:21" s="326" customFormat="1" ht="60" x14ac:dyDescent="0.25">
      <c r="B115" s="313" t="s">
        <v>334</v>
      </c>
      <c r="C115" s="11" t="s">
        <v>1027</v>
      </c>
      <c r="D115" s="61" t="s">
        <v>346</v>
      </c>
      <c r="E115" s="61" t="s">
        <v>347</v>
      </c>
      <c r="F115" s="61" t="s">
        <v>83</v>
      </c>
      <c r="G115" s="61" t="s">
        <v>348</v>
      </c>
      <c r="H115" s="157" t="s">
        <v>349</v>
      </c>
      <c r="I115" s="157" t="s">
        <v>86</v>
      </c>
      <c r="J115" s="157" t="s">
        <v>100</v>
      </c>
      <c r="K115" s="93"/>
      <c r="L115" s="93"/>
      <c r="M115" s="93"/>
      <c r="N115" s="93">
        <v>2016</v>
      </c>
      <c r="O115" s="93">
        <v>2018</v>
      </c>
      <c r="P115" s="160">
        <v>317629.46999999997</v>
      </c>
      <c r="Q115" s="160">
        <v>269985.03999999998</v>
      </c>
      <c r="R115" s="160">
        <v>23822.22</v>
      </c>
      <c r="S115" s="229">
        <v>23822.21</v>
      </c>
      <c r="U115" s="329"/>
    </row>
    <row r="116" spans="2:21" s="326" customFormat="1" ht="185.25" customHeight="1" x14ac:dyDescent="0.25">
      <c r="B116" s="313" t="s">
        <v>335</v>
      </c>
      <c r="C116" s="11" t="s">
        <v>1028</v>
      </c>
      <c r="D116" s="61" t="s">
        <v>1099</v>
      </c>
      <c r="E116" s="61" t="s">
        <v>350</v>
      </c>
      <c r="F116" s="61" t="s">
        <v>83</v>
      </c>
      <c r="G116" s="61" t="s">
        <v>351</v>
      </c>
      <c r="H116" s="157" t="s">
        <v>349</v>
      </c>
      <c r="I116" s="157" t="s">
        <v>86</v>
      </c>
      <c r="J116" s="157" t="s">
        <v>100</v>
      </c>
      <c r="K116" s="93"/>
      <c r="L116" s="93"/>
      <c r="M116" s="93"/>
      <c r="N116" s="93">
        <v>2016</v>
      </c>
      <c r="O116" s="93">
        <v>2020</v>
      </c>
      <c r="P116" s="160">
        <v>486547.58</v>
      </c>
      <c r="Q116" s="160">
        <v>413565.44</v>
      </c>
      <c r="R116" s="160">
        <v>36491.07</v>
      </c>
      <c r="S116" s="229">
        <v>36491.07</v>
      </c>
      <c r="U116" s="329"/>
    </row>
    <row r="117" spans="2:21" s="326" customFormat="1" ht="60" x14ac:dyDescent="0.25">
      <c r="B117" s="313" t="s">
        <v>1043</v>
      </c>
      <c r="C117" s="11" t="s">
        <v>1044</v>
      </c>
      <c r="D117" s="61" t="s">
        <v>1045</v>
      </c>
      <c r="E117" s="61" t="s">
        <v>341</v>
      </c>
      <c r="F117" s="61" t="s">
        <v>1046</v>
      </c>
      <c r="G117" s="61" t="s">
        <v>138</v>
      </c>
      <c r="H117" s="157" t="s">
        <v>1047</v>
      </c>
      <c r="I117" s="157" t="s">
        <v>376</v>
      </c>
      <c r="J117" s="157" t="s">
        <v>100</v>
      </c>
      <c r="K117" s="93"/>
      <c r="L117" s="93"/>
      <c r="M117" s="93"/>
      <c r="N117" s="93">
        <v>2020</v>
      </c>
      <c r="O117" s="93">
        <v>2022</v>
      </c>
      <c r="P117" s="160">
        <v>300000</v>
      </c>
      <c r="Q117" s="160">
        <v>255000</v>
      </c>
      <c r="R117" s="160">
        <v>22500</v>
      </c>
      <c r="S117" s="229">
        <v>22500</v>
      </c>
      <c r="U117" s="329"/>
    </row>
    <row r="118" spans="2:21" s="326" customFormat="1" ht="135" x14ac:dyDescent="0.25">
      <c r="B118" s="313" t="s">
        <v>1097</v>
      </c>
      <c r="C118" s="11" t="s">
        <v>1129</v>
      </c>
      <c r="D118" s="61" t="s">
        <v>1101</v>
      </c>
      <c r="E118" s="61" t="s">
        <v>91</v>
      </c>
      <c r="F118" s="61" t="s">
        <v>1046</v>
      </c>
      <c r="G118" s="61" t="s">
        <v>93</v>
      </c>
      <c r="H118" s="157" t="s">
        <v>336</v>
      </c>
      <c r="I118" s="157" t="s">
        <v>86</v>
      </c>
      <c r="J118" s="157" t="s">
        <v>100</v>
      </c>
      <c r="K118" s="93"/>
      <c r="L118" s="93"/>
      <c r="M118" s="93"/>
      <c r="N118" s="93">
        <v>2020</v>
      </c>
      <c r="O118" s="93">
        <v>2022</v>
      </c>
      <c r="P118" s="160">
        <v>3278017</v>
      </c>
      <c r="Q118" s="160">
        <v>2786314</v>
      </c>
      <c r="R118" s="160">
        <v>245851</v>
      </c>
      <c r="S118" s="229">
        <v>245852</v>
      </c>
      <c r="U118" s="329"/>
    </row>
    <row r="119" spans="2:21" s="326" customFormat="1" ht="90" x14ac:dyDescent="0.25">
      <c r="B119" s="313" t="s">
        <v>1108</v>
      </c>
      <c r="C119" s="11" t="s">
        <v>1114</v>
      </c>
      <c r="D119" s="61" t="s">
        <v>1109</v>
      </c>
      <c r="E119" s="61" t="s">
        <v>91</v>
      </c>
      <c r="F119" s="61" t="s">
        <v>1046</v>
      </c>
      <c r="G119" s="61" t="s">
        <v>93</v>
      </c>
      <c r="H119" s="157" t="s">
        <v>1047</v>
      </c>
      <c r="I119" s="157" t="s">
        <v>376</v>
      </c>
      <c r="J119" s="157" t="s">
        <v>100</v>
      </c>
      <c r="K119" s="93"/>
      <c r="L119" s="93"/>
      <c r="M119" s="93"/>
      <c r="N119" s="93">
        <v>2020</v>
      </c>
      <c r="O119" s="93">
        <v>2023</v>
      </c>
      <c r="P119" s="160">
        <v>300000</v>
      </c>
      <c r="Q119" s="160">
        <v>255000</v>
      </c>
      <c r="R119" s="160">
        <v>22500</v>
      </c>
      <c r="S119" s="229">
        <v>22500</v>
      </c>
      <c r="T119" s="325"/>
      <c r="U119" s="323"/>
    </row>
    <row r="120" spans="2:21" s="2" customFormat="1" ht="57" x14ac:dyDescent="0.25">
      <c r="B120" s="225" t="s">
        <v>352</v>
      </c>
      <c r="C120" s="17"/>
      <c r="D120" s="60" t="s">
        <v>353</v>
      </c>
      <c r="E120" s="113"/>
      <c r="F120" s="113"/>
      <c r="G120" s="113"/>
      <c r="H120" s="113"/>
      <c r="I120" s="113"/>
      <c r="J120" s="113"/>
      <c r="K120" s="113"/>
      <c r="L120" s="113"/>
      <c r="M120" s="113"/>
      <c r="N120" s="92"/>
      <c r="O120" s="92"/>
      <c r="P120" s="249">
        <f>SUM(P121:P127)</f>
        <v>7025710.5899999999</v>
      </c>
      <c r="Q120" s="249">
        <f>SUM(Q121:Q127)</f>
        <v>5652633.21</v>
      </c>
      <c r="R120" s="249">
        <f>SUM(R121:R127)</f>
        <v>139696.01999999999</v>
      </c>
      <c r="S120" s="250">
        <f>SUM(S121:S127)</f>
        <v>1233381.3599999999</v>
      </c>
      <c r="U120" s="16"/>
    </row>
    <row r="121" spans="2:21" s="326" customFormat="1" ht="75" x14ac:dyDescent="0.25">
      <c r="B121" s="226" t="s">
        <v>354</v>
      </c>
      <c r="C121" s="11" t="s">
        <v>901</v>
      </c>
      <c r="D121" s="61" t="s">
        <v>957</v>
      </c>
      <c r="E121" s="61" t="s">
        <v>91</v>
      </c>
      <c r="F121" s="61" t="s">
        <v>361</v>
      </c>
      <c r="G121" s="61" t="s">
        <v>135</v>
      </c>
      <c r="H121" s="157" t="s">
        <v>362</v>
      </c>
      <c r="I121" s="157" t="s">
        <v>86</v>
      </c>
      <c r="J121" s="157" t="s">
        <v>100</v>
      </c>
      <c r="K121" s="93"/>
      <c r="L121" s="93"/>
      <c r="M121" s="93"/>
      <c r="N121" s="93">
        <v>2018</v>
      </c>
      <c r="O121" s="379">
        <v>2021</v>
      </c>
      <c r="P121" s="182">
        <v>1149199</v>
      </c>
      <c r="Q121" s="172">
        <v>806692.96</v>
      </c>
      <c r="R121" s="182">
        <v>86189.92</v>
      </c>
      <c r="S121" s="234">
        <v>256316.12</v>
      </c>
      <c r="T121" s="394"/>
      <c r="U121" s="329"/>
    </row>
    <row r="122" spans="2:21" s="326" customFormat="1" ht="105" x14ac:dyDescent="0.25">
      <c r="B122" s="226" t="s">
        <v>355</v>
      </c>
      <c r="C122" s="11" t="s">
        <v>902</v>
      </c>
      <c r="D122" s="61" t="s">
        <v>363</v>
      </c>
      <c r="E122" s="61" t="s">
        <v>341</v>
      </c>
      <c r="F122" s="61" t="s">
        <v>361</v>
      </c>
      <c r="G122" s="61" t="s">
        <v>138</v>
      </c>
      <c r="H122" s="157" t="s">
        <v>362</v>
      </c>
      <c r="I122" s="157" t="s">
        <v>86</v>
      </c>
      <c r="J122" s="157" t="s">
        <v>100</v>
      </c>
      <c r="K122" s="93"/>
      <c r="L122" s="93"/>
      <c r="M122" s="93"/>
      <c r="N122" s="93">
        <v>2018</v>
      </c>
      <c r="O122" s="93">
        <v>2021</v>
      </c>
      <c r="P122" s="160">
        <v>888818.82</v>
      </c>
      <c r="Q122" s="160">
        <v>606401.9</v>
      </c>
      <c r="R122" s="160">
        <v>53506.1</v>
      </c>
      <c r="S122" s="229">
        <v>228910.82</v>
      </c>
      <c r="U122" s="329" t="s">
        <v>1060</v>
      </c>
    </row>
    <row r="123" spans="2:21" s="326" customFormat="1" ht="45" x14ac:dyDescent="0.25">
      <c r="B123" s="226" t="s">
        <v>356</v>
      </c>
      <c r="C123" s="11" t="s">
        <v>903</v>
      </c>
      <c r="D123" s="61" t="s">
        <v>364</v>
      </c>
      <c r="E123" s="61" t="s">
        <v>347</v>
      </c>
      <c r="F123" s="61" t="s">
        <v>361</v>
      </c>
      <c r="G123" s="61" t="s">
        <v>348</v>
      </c>
      <c r="H123" s="157" t="s">
        <v>362</v>
      </c>
      <c r="I123" s="157" t="s">
        <v>86</v>
      </c>
      <c r="J123" s="157" t="s">
        <v>100</v>
      </c>
      <c r="K123" s="93"/>
      <c r="L123" s="93"/>
      <c r="M123" s="93"/>
      <c r="N123" s="93">
        <v>2017</v>
      </c>
      <c r="O123" s="93">
        <v>2020</v>
      </c>
      <c r="P123" s="160">
        <v>815603</v>
      </c>
      <c r="Q123" s="160">
        <v>693263</v>
      </c>
      <c r="R123" s="160">
        <v>0</v>
      </c>
      <c r="S123" s="229">
        <v>122340</v>
      </c>
      <c r="U123" s="329"/>
    </row>
    <row r="124" spans="2:21" s="326" customFormat="1" ht="45" x14ac:dyDescent="0.25">
      <c r="B124" s="226" t="s">
        <v>357</v>
      </c>
      <c r="C124" s="11" t="s">
        <v>904</v>
      </c>
      <c r="D124" s="61" t="s">
        <v>365</v>
      </c>
      <c r="E124" s="61" t="s">
        <v>350</v>
      </c>
      <c r="F124" s="61" t="s">
        <v>361</v>
      </c>
      <c r="G124" s="61" t="s">
        <v>351</v>
      </c>
      <c r="H124" s="157" t="s">
        <v>362</v>
      </c>
      <c r="I124" s="157" t="s">
        <v>86</v>
      </c>
      <c r="J124" s="157" t="s">
        <v>100</v>
      </c>
      <c r="K124" s="93"/>
      <c r="L124" s="93"/>
      <c r="M124" s="93"/>
      <c r="N124" s="93">
        <v>2017</v>
      </c>
      <c r="O124" s="379">
        <v>2019</v>
      </c>
      <c r="P124" s="160">
        <v>807946.25</v>
      </c>
      <c r="Q124" s="160">
        <v>686754.31</v>
      </c>
      <c r="R124" s="160">
        <v>0</v>
      </c>
      <c r="S124" s="229">
        <v>121191.94</v>
      </c>
      <c r="T124" s="394"/>
      <c r="U124" s="329"/>
    </row>
    <row r="125" spans="2:21" s="326" customFormat="1" ht="75" x14ac:dyDescent="0.25">
      <c r="B125" s="226" t="s">
        <v>358</v>
      </c>
      <c r="C125" s="11" t="s">
        <v>905</v>
      </c>
      <c r="D125" s="61" t="s">
        <v>958</v>
      </c>
      <c r="E125" s="61" t="s">
        <v>350</v>
      </c>
      <c r="F125" s="61" t="s">
        <v>361</v>
      </c>
      <c r="G125" s="61" t="s">
        <v>351</v>
      </c>
      <c r="H125" s="157" t="s">
        <v>362</v>
      </c>
      <c r="I125" s="157" t="s">
        <v>86</v>
      </c>
      <c r="J125" s="157" t="s">
        <v>100</v>
      </c>
      <c r="K125" s="93"/>
      <c r="L125" s="93"/>
      <c r="M125" s="93"/>
      <c r="N125" s="93">
        <v>2020</v>
      </c>
      <c r="O125" s="64">
        <v>2021</v>
      </c>
      <c r="P125" s="160">
        <v>404233.69</v>
      </c>
      <c r="Q125" s="160">
        <v>343598.63</v>
      </c>
      <c r="R125" s="160">
        <v>0</v>
      </c>
      <c r="S125" s="229">
        <v>60635.06</v>
      </c>
      <c r="T125" s="333"/>
      <c r="U125" s="329"/>
    </row>
    <row r="126" spans="2:21" s="326" customFormat="1" ht="60" x14ac:dyDescent="0.25">
      <c r="B126" s="226" t="s">
        <v>359</v>
      </c>
      <c r="C126" s="11" t="s">
        <v>906</v>
      </c>
      <c r="D126" s="61" t="s">
        <v>366</v>
      </c>
      <c r="E126" s="61" t="s">
        <v>367</v>
      </c>
      <c r="F126" s="61" t="s">
        <v>361</v>
      </c>
      <c r="G126" s="61" t="s">
        <v>104</v>
      </c>
      <c r="H126" s="157" t="s">
        <v>362</v>
      </c>
      <c r="I126" s="157" t="s">
        <v>86</v>
      </c>
      <c r="J126" s="157" t="s">
        <v>100</v>
      </c>
      <c r="K126" s="93"/>
      <c r="L126" s="93"/>
      <c r="M126" s="93"/>
      <c r="N126" s="93">
        <v>2017</v>
      </c>
      <c r="O126" s="379">
        <v>2020</v>
      </c>
      <c r="P126" s="160">
        <v>1380499.83</v>
      </c>
      <c r="Q126" s="160">
        <v>1173424.4099999999</v>
      </c>
      <c r="R126" s="160">
        <v>0</v>
      </c>
      <c r="S126" s="229">
        <v>207075.42</v>
      </c>
      <c r="T126" s="394"/>
      <c r="U126" s="329"/>
    </row>
    <row r="127" spans="2:21" s="2" customFormat="1" ht="60" x14ac:dyDescent="0.25">
      <c r="B127" s="228" t="s">
        <v>360</v>
      </c>
      <c r="C127" s="4" t="s">
        <v>907</v>
      </c>
      <c r="D127" s="62" t="s">
        <v>368</v>
      </c>
      <c r="E127" s="62" t="s">
        <v>82</v>
      </c>
      <c r="F127" s="62" t="s">
        <v>361</v>
      </c>
      <c r="G127" s="62" t="s">
        <v>212</v>
      </c>
      <c r="H127" s="159" t="s">
        <v>362</v>
      </c>
      <c r="I127" s="159" t="s">
        <v>86</v>
      </c>
      <c r="J127" s="159" t="s">
        <v>100</v>
      </c>
      <c r="K127" s="84"/>
      <c r="L127" s="84"/>
      <c r="M127" s="84"/>
      <c r="N127" s="84">
        <v>2018</v>
      </c>
      <c r="O127" s="84">
        <v>2020</v>
      </c>
      <c r="P127" s="160">
        <f t="array" ref="P127">SUM(Q127,R127,S127)</f>
        <v>1579410</v>
      </c>
      <c r="Q127" s="160">
        <v>1342498</v>
      </c>
      <c r="R127" s="23">
        <v>0</v>
      </c>
      <c r="S127" s="229">
        <v>236912</v>
      </c>
      <c r="U127" s="16"/>
    </row>
    <row r="128" spans="2:21" s="2" customFormat="1" ht="42.75" x14ac:dyDescent="0.25">
      <c r="B128" s="225" t="s">
        <v>384</v>
      </c>
      <c r="C128" s="17"/>
      <c r="D128" s="60" t="s">
        <v>369</v>
      </c>
      <c r="E128" s="113"/>
      <c r="F128" s="113"/>
      <c r="G128" s="113"/>
      <c r="H128" s="113"/>
      <c r="I128" s="113"/>
      <c r="J128" s="113"/>
      <c r="K128" s="113"/>
      <c r="L128" s="113"/>
      <c r="M128" s="113"/>
      <c r="N128" s="92"/>
      <c r="O128" s="92"/>
      <c r="P128" s="390">
        <f>SUM(P129:P134)</f>
        <v>9225161.6199999992</v>
      </c>
      <c r="Q128" s="390">
        <f t="shared" ref="Q128:S128" si="4">SUM(Q129:Q134)</f>
        <v>6672749.1600000001</v>
      </c>
      <c r="R128" s="390">
        <f t="shared" si="4"/>
        <v>1606670</v>
      </c>
      <c r="S128" s="396">
        <f t="shared" si="4"/>
        <v>945742.46000000008</v>
      </c>
      <c r="U128" s="16"/>
    </row>
    <row r="129" spans="2:21" s="326" customFormat="1" ht="75" x14ac:dyDescent="0.25">
      <c r="B129" s="226" t="s">
        <v>385</v>
      </c>
      <c r="C129" s="11" t="s">
        <v>908</v>
      </c>
      <c r="D129" s="61" t="s">
        <v>370</v>
      </c>
      <c r="E129" s="61" t="s">
        <v>91</v>
      </c>
      <c r="F129" s="61" t="s">
        <v>371</v>
      </c>
      <c r="G129" s="61" t="s">
        <v>135</v>
      </c>
      <c r="H129" s="157" t="s">
        <v>372</v>
      </c>
      <c r="I129" s="157" t="s">
        <v>86</v>
      </c>
      <c r="J129" s="61" t="s">
        <v>100</v>
      </c>
      <c r="K129" s="93"/>
      <c r="L129" s="93"/>
      <c r="M129" s="93"/>
      <c r="N129" s="93">
        <v>2017</v>
      </c>
      <c r="O129" s="93">
        <v>2020</v>
      </c>
      <c r="P129" s="182">
        <v>254186.01</v>
      </c>
      <c r="Q129" s="182">
        <v>216058.1</v>
      </c>
      <c r="R129" s="167">
        <v>0</v>
      </c>
      <c r="S129" s="234">
        <v>38127.910000000003</v>
      </c>
      <c r="T129" s="403"/>
      <c r="U129" s="378"/>
    </row>
    <row r="130" spans="2:21" s="2" customFormat="1" ht="45" x14ac:dyDescent="0.25">
      <c r="B130" s="228" t="s">
        <v>386</v>
      </c>
      <c r="C130" s="4" t="s">
        <v>967</v>
      </c>
      <c r="D130" s="63" t="s">
        <v>373</v>
      </c>
      <c r="E130" s="63" t="s">
        <v>374</v>
      </c>
      <c r="F130" s="62" t="s">
        <v>371</v>
      </c>
      <c r="G130" s="62" t="s">
        <v>212</v>
      </c>
      <c r="H130" s="162" t="s">
        <v>375</v>
      </c>
      <c r="I130" s="162" t="s">
        <v>376</v>
      </c>
      <c r="J130" s="162" t="s">
        <v>100</v>
      </c>
      <c r="K130" s="84"/>
      <c r="L130" s="84"/>
      <c r="M130" s="84"/>
      <c r="N130" s="84">
        <v>2017</v>
      </c>
      <c r="O130" s="379">
        <v>2019</v>
      </c>
      <c r="P130" s="182">
        <f>SUM(Q130:S130)</f>
        <v>4261000</v>
      </c>
      <c r="Q130" s="182">
        <v>3621850</v>
      </c>
      <c r="R130" s="182">
        <v>639150</v>
      </c>
      <c r="S130" s="232">
        <v>0</v>
      </c>
      <c r="T130" s="376"/>
      <c r="U130" s="16"/>
    </row>
    <row r="131" spans="2:21" s="2" customFormat="1" ht="105" x14ac:dyDescent="0.25">
      <c r="B131" s="228" t="s">
        <v>387</v>
      </c>
      <c r="C131" s="4" t="s">
        <v>968</v>
      </c>
      <c r="D131" s="63" t="s">
        <v>377</v>
      </c>
      <c r="E131" s="63" t="s">
        <v>378</v>
      </c>
      <c r="F131" s="62" t="s">
        <v>371</v>
      </c>
      <c r="G131" s="62" t="s">
        <v>212</v>
      </c>
      <c r="H131" s="162" t="s">
        <v>375</v>
      </c>
      <c r="I131" s="162" t="s">
        <v>376</v>
      </c>
      <c r="J131" s="162" t="s">
        <v>100</v>
      </c>
      <c r="K131" s="84"/>
      <c r="L131" s="84"/>
      <c r="M131" s="84"/>
      <c r="N131" s="84">
        <v>2017</v>
      </c>
      <c r="O131" s="84">
        <v>2019</v>
      </c>
      <c r="P131" s="172">
        <f t="array" ref="P131">SUM(Q131,R131,S131)</f>
        <v>1250131</v>
      </c>
      <c r="Q131" s="172">
        <v>1062611</v>
      </c>
      <c r="R131" s="172">
        <v>187520</v>
      </c>
      <c r="S131" s="232">
        <v>0</v>
      </c>
      <c r="U131" s="16"/>
    </row>
    <row r="132" spans="2:21" s="2" customFormat="1" ht="75" x14ac:dyDescent="0.25">
      <c r="B132" s="228" t="s">
        <v>388</v>
      </c>
      <c r="C132" s="4" t="s">
        <v>909</v>
      </c>
      <c r="D132" s="63" t="s">
        <v>379</v>
      </c>
      <c r="E132" s="62" t="s">
        <v>82</v>
      </c>
      <c r="F132" s="62" t="s">
        <v>371</v>
      </c>
      <c r="G132" s="62" t="s">
        <v>212</v>
      </c>
      <c r="H132" s="162" t="s">
        <v>380</v>
      </c>
      <c r="I132" s="159" t="s">
        <v>86</v>
      </c>
      <c r="J132" s="159" t="s">
        <v>100</v>
      </c>
      <c r="K132" s="84"/>
      <c r="L132" s="84"/>
      <c r="M132" s="84"/>
      <c r="N132" s="84">
        <v>2018</v>
      </c>
      <c r="O132" s="84">
        <v>2020</v>
      </c>
      <c r="P132" s="160">
        <v>1525618.18</v>
      </c>
      <c r="Q132" s="160">
        <v>1198462.06</v>
      </c>
      <c r="R132" s="160">
        <v>0</v>
      </c>
      <c r="S132" s="229">
        <v>327156.12</v>
      </c>
      <c r="U132" s="16"/>
    </row>
    <row r="133" spans="2:21" s="326" customFormat="1" ht="75" x14ac:dyDescent="0.25">
      <c r="B133" s="226" t="s">
        <v>389</v>
      </c>
      <c r="C133" s="11" t="s">
        <v>910</v>
      </c>
      <c r="D133" s="61" t="s">
        <v>381</v>
      </c>
      <c r="E133" s="61" t="s">
        <v>382</v>
      </c>
      <c r="F133" s="61" t="s">
        <v>371</v>
      </c>
      <c r="G133" s="61" t="s">
        <v>106</v>
      </c>
      <c r="H133" s="61" t="s">
        <v>372</v>
      </c>
      <c r="I133" s="157" t="s">
        <v>86</v>
      </c>
      <c r="J133" s="157" t="s">
        <v>100</v>
      </c>
      <c r="K133" s="93"/>
      <c r="L133" s="93"/>
      <c r="M133" s="93"/>
      <c r="N133" s="93">
        <v>2018</v>
      </c>
      <c r="O133" s="64">
        <v>2019</v>
      </c>
      <c r="P133" s="160">
        <v>653705.27</v>
      </c>
      <c r="Q133" s="160">
        <v>286884</v>
      </c>
      <c r="R133" s="160">
        <v>0</v>
      </c>
      <c r="S133" s="229">
        <v>366821.27</v>
      </c>
      <c r="U133" s="329"/>
    </row>
    <row r="134" spans="2:21" s="326" customFormat="1" ht="150" x14ac:dyDescent="0.25">
      <c r="B134" s="226" t="s">
        <v>390</v>
      </c>
      <c r="C134" s="11" t="s">
        <v>911</v>
      </c>
      <c r="D134" s="61" t="s">
        <v>383</v>
      </c>
      <c r="E134" s="61" t="s">
        <v>350</v>
      </c>
      <c r="F134" s="61" t="s">
        <v>371</v>
      </c>
      <c r="G134" s="61" t="s">
        <v>351</v>
      </c>
      <c r="H134" s="61" t="s">
        <v>372</v>
      </c>
      <c r="I134" s="157" t="s">
        <v>86</v>
      </c>
      <c r="J134" s="157" t="s">
        <v>100</v>
      </c>
      <c r="K134" s="93"/>
      <c r="L134" s="93"/>
      <c r="M134" s="93"/>
      <c r="N134" s="93">
        <v>2017</v>
      </c>
      <c r="O134" s="93">
        <v>2020</v>
      </c>
      <c r="P134" s="160">
        <v>1280521.1599999999</v>
      </c>
      <c r="Q134" s="160">
        <v>286884</v>
      </c>
      <c r="R134" s="160">
        <v>780000</v>
      </c>
      <c r="S134" s="229">
        <v>213637.16</v>
      </c>
      <c r="U134" s="329"/>
    </row>
    <row r="135" spans="2:21" s="2" customFormat="1" ht="42.75" x14ac:dyDescent="0.25">
      <c r="B135" s="225" t="s">
        <v>391</v>
      </c>
      <c r="C135" s="17"/>
      <c r="D135" s="60" t="s">
        <v>392</v>
      </c>
      <c r="E135" s="113"/>
      <c r="F135" s="113"/>
      <c r="G135" s="113"/>
      <c r="H135" s="113"/>
      <c r="I135" s="113"/>
      <c r="J135" s="113"/>
      <c r="K135" s="113"/>
      <c r="L135" s="113"/>
      <c r="M135" s="113"/>
      <c r="N135" s="92"/>
      <c r="O135" s="92"/>
      <c r="P135" s="249">
        <f>SUM(P136:P138)</f>
        <v>2230701.14</v>
      </c>
      <c r="Q135" s="251">
        <f>SUM(Q136:Q138)</f>
        <v>1895945.2</v>
      </c>
      <c r="R135" s="249">
        <f>SUM(R136:R138)</f>
        <v>0</v>
      </c>
      <c r="S135" s="252">
        <f>SUM(S136:S138)</f>
        <v>334755.94</v>
      </c>
      <c r="U135" s="16"/>
    </row>
    <row r="136" spans="2:21" s="2" customFormat="1" ht="60" x14ac:dyDescent="0.25">
      <c r="B136" s="228" t="s">
        <v>393</v>
      </c>
      <c r="C136" s="4" t="s">
        <v>912</v>
      </c>
      <c r="D136" s="63" t="s">
        <v>396</v>
      </c>
      <c r="E136" s="62" t="s">
        <v>82</v>
      </c>
      <c r="F136" s="62" t="s">
        <v>371</v>
      </c>
      <c r="G136" s="62" t="s">
        <v>212</v>
      </c>
      <c r="H136" s="162" t="s">
        <v>397</v>
      </c>
      <c r="I136" s="159" t="s">
        <v>86</v>
      </c>
      <c r="J136" s="159" t="s">
        <v>100</v>
      </c>
      <c r="K136" s="84"/>
      <c r="L136" s="84"/>
      <c r="M136" s="84"/>
      <c r="N136" s="84">
        <v>2018</v>
      </c>
      <c r="O136" s="379">
        <v>2019</v>
      </c>
      <c r="P136" s="380">
        <f>SUM(Q136:S136)</f>
        <v>1202255.1400000001</v>
      </c>
      <c r="Q136" s="381">
        <v>1021766.88</v>
      </c>
      <c r="R136" s="163">
        <v>0</v>
      </c>
      <c r="S136" s="382">
        <v>180488.26</v>
      </c>
      <c r="T136" s="376"/>
      <c r="U136" s="16"/>
    </row>
    <row r="137" spans="2:21" s="2" customFormat="1" ht="60" x14ac:dyDescent="0.25">
      <c r="B137" s="228" t="s">
        <v>394</v>
      </c>
      <c r="C137" s="4" t="s">
        <v>913</v>
      </c>
      <c r="D137" s="72" t="s">
        <v>398</v>
      </c>
      <c r="E137" s="62" t="s">
        <v>103</v>
      </c>
      <c r="F137" s="62" t="s">
        <v>371</v>
      </c>
      <c r="G137" s="173" t="s">
        <v>104</v>
      </c>
      <c r="H137" s="162" t="s">
        <v>397</v>
      </c>
      <c r="I137" s="157" t="s">
        <v>86</v>
      </c>
      <c r="J137" s="157"/>
      <c r="K137" s="84"/>
      <c r="L137" s="84"/>
      <c r="M137" s="84"/>
      <c r="N137" s="84">
        <v>2018</v>
      </c>
      <c r="O137" s="84">
        <v>2020</v>
      </c>
      <c r="P137" s="190">
        <v>514446</v>
      </c>
      <c r="Q137" s="189">
        <v>437278.32</v>
      </c>
      <c r="R137" s="178">
        <v>0</v>
      </c>
      <c r="S137" s="237">
        <v>77167.679999999993</v>
      </c>
      <c r="U137" s="16"/>
    </row>
    <row r="138" spans="2:21" s="2" customFormat="1" ht="135" x14ac:dyDescent="0.25">
      <c r="B138" s="228" t="s">
        <v>395</v>
      </c>
      <c r="C138" s="4" t="s">
        <v>914</v>
      </c>
      <c r="D138" s="64" t="s">
        <v>399</v>
      </c>
      <c r="E138" s="62" t="s">
        <v>96</v>
      </c>
      <c r="F138" s="62" t="s">
        <v>371</v>
      </c>
      <c r="G138" s="61" t="s">
        <v>138</v>
      </c>
      <c r="H138" s="162" t="s">
        <v>397</v>
      </c>
      <c r="I138" s="157" t="s">
        <v>86</v>
      </c>
      <c r="J138" s="157"/>
      <c r="K138" s="84"/>
      <c r="L138" s="84"/>
      <c r="M138" s="84"/>
      <c r="N138" s="84">
        <v>2017</v>
      </c>
      <c r="O138" s="84">
        <v>2019</v>
      </c>
      <c r="P138" s="178">
        <v>514000</v>
      </c>
      <c r="Q138" s="178">
        <v>436900</v>
      </c>
      <c r="R138" s="178">
        <v>0</v>
      </c>
      <c r="S138" s="233">
        <v>77100</v>
      </c>
      <c r="U138" s="16"/>
    </row>
    <row r="139" spans="2:21" s="2" customFormat="1" ht="99.75" x14ac:dyDescent="0.25">
      <c r="B139" s="225" t="s">
        <v>400</v>
      </c>
      <c r="C139" s="17"/>
      <c r="D139" s="60" t="s">
        <v>401</v>
      </c>
      <c r="E139" s="113"/>
      <c r="F139" s="113"/>
      <c r="G139" s="113"/>
      <c r="H139" s="113"/>
      <c r="I139" s="113"/>
      <c r="J139" s="113"/>
      <c r="K139" s="113"/>
      <c r="L139" s="113"/>
      <c r="M139" s="113"/>
      <c r="N139" s="92"/>
      <c r="O139" s="92"/>
      <c r="P139" s="249">
        <f>SUM(P140:P141)</f>
        <v>340729.42000000004</v>
      </c>
      <c r="Q139" s="249">
        <f>SUM(Q140:Q141)</f>
        <v>289620</v>
      </c>
      <c r="R139" s="249">
        <f>SUM(R140:R141)</f>
        <v>0</v>
      </c>
      <c r="S139" s="250">
        <f>SUM(S140:S141)</f>
        <v>51109.42</v>
      </c>
      <c r="U139" s="16"/>
    </row>
    <row r="140" spans="2:21" s="2" customFormat="1" ht="60" x14ac:dyDescent="0.25">
      <c r="B140" s="228" t="s">
        <v>402</v>
      </c>
      <c r="C140" s="4" t="s">
        <v>915</v>
      </c>
      <c r="D140" s="73" t="s">
        <v>404</v>
      </c>
      <c r="E140" s="73" t="s">
        <v>82</v>
      </c>
      <c r="F140" s="73" t="s">
        <v>405</v>
      </c>
      <c r="G140" s="73" t="s">
        <v>406</v>
      </c>
      <c r="H140" s="191" t="s">
        <v>407</v>
      </c>
      <c r="I140" s="191" t="s">
        <v>86</v>
      </c>
      <c r="J140" s="84"/>
      <c r="K140" s="84"/>
      <c r="L140" s="84"/>
      <c r="M140" s="84"/>
      <c r="N140" s="84">
        <v>2019</v>
      </c>
      <c r="O140" s="84">
        <v>2021</v>
      </c>
      <c r="P140" s="192">
        <v>113576.47</v>
      </c>
      <c r="Q140" s="192">
        <v>96540</v>
      </c>
      <c r="R140" s="192">
        <v>0</v>
      </c>
      <c r="S140" s="238">
        <v>17036.47</v>
      </c>
      <c r="U140" s="16"/>
    </row>
    <row r="141" spans="2:21" s="2" customFormat="1" ht="90" x14ac:dyDescent="0.25">
      <c r="B141" s="228" t="s">
        <v>403</v>
      </c>
      <c r="C141" s="4" t="s">
        <v>916</v>
      </c>
      <c r="D141" s="73" t="s">
        <v>408</v>
      </c>
      <c r="E141" s="73" t="s">
        <v>91</v>
      </c>
      <c r="F141" s="73" t="s">
        <v>405</v>
      </c>
      <c r="G141" s="73" t="s">
        <v>409</v>
      </c>
      <c r="H141" s="191" t="s">
        <v>407</v>
      </c>
      <c r="I141" s="191" t="s">
        <v>86</v>
      </c>
      <c r="J141" s="84"/>
      <c r="K141" s="84"/>
      <c r="L141" s="84"/>
      <c r="M141" s="84"/>
      <c r="N141" s="84">
        <v>2017</v>
      </c>
      <c r="O141" s="84">
        <v>2018</v>
      </c>
      <c r="P141" s="158">
        <v>227152.95</v>
      </c>
      <c r="Q141" s="158">
        <v>193080</v>
      </c>
      <c r="R141" s="158">
        <v>0</v>
      </c>
      <c r="S141" s="227">
        <v>34072.949999999997</v>
      </c>
      <c r="U141" s="16"/>
    </row>
    <row r="142" spans="2:21" s="2" customFormat="1" ht="75" x14ac:dyDescent="0.25">
      <c r="B142" s="225" t="s">
        <v>410</v>
      </c>
      <c r="C142" s="17"/>
      <c r="D142" s="60" t="s">
        <v>411</v>
      </c>
      <c r="E142" s="113" t="s">
        <v>1057</v>
      </c>
      <c r="F142" s="113"/>
      <c r="G142" s="113"/>
      <c r="H142" s="113"/>
      <c r="I142" s="113"/>
      <c r="J142" s="113"/>
      <c r="K142" s="113"/>
      <c r="L142" s="113"/>
      <c r="M142" s="113"/>
      <c r="N142" s="92"/>
      <c r="O142" s="92"/>
      <c r="P142" s="314">
        <f>SUM(P143)</f>
        <v>0</v>
      </c>
      <c r="Q142" s="315">
        <f>SUM(Q143)</f>
        <v>0</v>
      </c>
      <c r="R142" s="314">
        <f>SUM(R143)</f>
        <v>0</v>
      </c>
      <c r="S142" s="316">
        <f>SUM(S143)</f>
        <v>0</v>
      </c>
      <c r="U142" s="16"/>
    </row>
    <row r="143" spans="2:21" s="2" customFormat="1" ht="45" x14ac:dyDescent="0.25">
      <c r="B143" s="226" t="s">
        <v>412</v>
      </c>
      <c r="C143" s="11" t="s">
        <v>917</v>
      </c>
      <c r="D143" s="63" t="s">
        <v>1058</v>
      </c>
      <c r="E143" s="62"/>
      <c r="F143" s="62"/>
      <c r="G143" s="62"/>
      <c r="H143" s="159"/>
      <c r="I143" s="159"/>
      <c r="J143" s="159"/>
      <c r="K143" s="93"/>
      <c r="L143" s="93"/>
      <c r="M143" s="93"/>
      <c r="N143" s="93"/>
      <c r="O143" s="93"/>
      <c r="P143" s="160"/>
      <c r="Q143" s="193"/>
      <c r="R143" s="160"/>
      <c r="S143" s="229"/>
      <c r="U143" s="16"/>
    </row>
    <row r="144" spans="2:21" s="2" customFormat="1" ht="60" x14ac:dyDescent="0.25">
      <c r="B144" s="239" t="s">
        <v>413</v>
      </c>
      <c r="C144" s="21"/>
      <c r="D144" s="74" t="s">
        <v>414</v>
      </c>
      <c r="E144" s="194"/>
      <c r="F144" s="194"/>
      <c r="G144" s="194"/>
      <c r="H144" s="195"/>
      <c r="I144" s="195"/>
      <c r="J144" s="195"/>
      <c r="K144" s="95"/>
      <c r="L144" s="95"/>
      <c r="M144" s="95"/>
      <c r="N144" s="95"/>
      <c r="O144" s="95"/>
      <c r="P144" s="196"/>
      <c r="Q144" s="197"/>
      <c r="R144" s="196"/>
      <c r="S144" s="240"/>
      <c r="U144" s="16"/>
    </row>
    <row r="145" spans="2:22" s="2" customFormat="1" ht="71.25" x14ac:dyDescent="0.25">
      <c r="B145" s="225" t="s">
        <v>415</v>
      </c>
      <c r="C145" s="17"/>
      <c r="D145" s="60" t="s">
        <v>416</v>
      </c>
      <c r="E145" s="113"/>
      <c r="F145" s="113"/>
      <c r="G145" s="113"/>
      <c r="H145" s="113"/>
      <c r="I145" s="113"/>
      <c r="J145" s="113"/>
      <c r="K145" s="113"/>
      <c r="L145" s="113"/>
      <c r="M145" s="113"/>
      <c r="N145" s="92"/>
      <c r="O145" s="92"/>
      <c r="P145" s="249">
        <f>SUM(P146:P154)</f>
        <v>6240622.4400000004</v>
      </c>
      <c r="Q145" s="249">
        <f>SUM(Q146:Q154)</f>
        <v>5303007.38</v>
      </c>
      <c r="R145" s="249">
        <f>SUM(R146:R154)</f>
        <v>533391.57000000007</v>
      </c>
      <c r="S145" s="250">
        <f>SUM(S146:S154)</f>
        <v>404223.49000000005</v>
      </c>
      <c r="T145" s="25"/>
      <c r="U145" s="16"/>
      <c r="V145" s="307"/>
    </row>
    <row r="146" spans="2:22" s="2" customFormat="1" ht="45" x14ac:dyDescent="0.25">
      <c r="B146" s="228" t="s">
        <v>433</v>
      </c>
      <c r="C146" s="4" t="s">
        <v>918</v>
      </c>
      <c r="D146" s="29" t="s">
        <v>1103</v>
      </c>
      <c r="E146" s="61" t="s">
        <v>91</v>
      </c>
      <c r="F146" s="61" t="s">
        <v>83</v>
      </c>
      <c r="G146" s="61" t="s">
        <v>135</v>
      </c>
      <c r="H146" s="157" t="s">
        <v>421</v>
      </c>
      <c r="I146" s="157" t="s">
        <v>86</v>
      </c>
      <c r="J146" s="84"/>
      <c r="K146" s="84"/>
      <c r="L146" s="84"/>
      <c r="M146" s="84"/>
      <c r="N146" s="84">
        <v>2018</v>
      </c>
      <c r="O146" s="84">
        <v>2020</v>
      </c>
      <c r="P146" s="167">
        <v>931785.14</v>
      </c>
      <c r="Q146" s="167">
        <v>792017.36</v>
      </c>
      <c r="R146" s="167">
        <v>69883.88</v>
      </c>
      <c r="S146" s="231">
        <v>69883.899999999994</v>
      </c>
      <c r="U146" s="16"/>
      <c r="V146" s="307" t="s">
        <v>1060</v>
      </c>
    </row>
    <row r="147" spans="2:22" s="2" customFormat="1" ht="45" x14ac:dyDescent="0.25">
      <c r="B147" s="228" t="s">
        <v>434</v>
      </c>
      <c r="C147" s="4" t="s">
        <v>919</v>
      </c>
      <c r="D147" s="29" t="s">
        <v>422</v>
      </c>
      <c r="E147" s="61" t="s">
        <v>91</v>
      </c>
      <c r="F147" s="61" t="s">
        <v>83</v>
      </c>
      <c r="G147" s="61" t="s">
        <v>135</v>
      </c>
      <c r="H147" s="157" t="s">
        <v>421</v>
      </c>
      <c r="I147" s="157" t="s">
        <v>86</v>
      </c>
      <c r="J147" s="84"/>
      <c r="K147" s="84"/>
      <c r="L147" s="84"/>
      <c r="M147" s="84"/>
      <c r="N147" s="84">
        <v>2017</v>
      </c>
      <c r="O147" s="84">
        <v>2018</v>
      </c>
      <c r="P147" s="167">
        <v>379156.21</v>
      </c>
      <c r="Q147" s="167">
        <v>322282.77</v>
      </c>
      <c r="R147" s="167">
        <v>37915.620000000003</v>
      </c>
      <c r="S147" s="231">
        <v>18957.82</v>
      </c>
      <c r="U147" s="16"/>
    </row>
    <row r="148" spans="2:22" s="2" customFormat="1" ht="60" x14ac:dyDescent="0.25">
      <c r="B148" s="228" t="s">
        <v>435</v>
      </c>
      <c r="C148" s="4" t="s">
        <v>920</v>
      </c>
      <c r="D148" s="75" t="s">
        <v>423</v>
      </c>
      <c r="E148" s="75" t="s">
        <v>103</v>
      </c>
      <c r="F148" s="75" t="s">
        <v>83</v>
      </c>
      <c r="G148" s="75" t="s">
        <v>104</v>
      </c>
      <c r="H148" s="75" t="s">
        <v>421</v>
      </c>
      <c r="I148" s="75" t="s">
        <v>86</v>
      </c>
      <c r="J148" s="84"/>
      <c r="K148" s="84"/>
      <c r="L148" s="84"/>
      <c r="M148" s="84"/>
      <c r="N148" s="84">
        <v>2017</v>
      </c>
      <c r="O148" s="84">
        <v>2019</v>
      </c>
      <c r="P148" s="354">
        <v>558673.09</v>
      </c>
      <c r="Q148" s="354">
        <v>474872.12</v>
      </c>
      <c r="R148" s="354">
        <v>55867.31</v>
      </c>
      <c r="S148" s="355">
        <v>27933.66</v>
      </c>
      <c r="U148" s="323"/>
      <c r="V148" s="326"/>
    </row>
    <row r="149" spans="2:22" s="2" customFormat="1" ht="60" x14ac:dyDescent="0.25">
      <c r="B149" s="228" t="s">
        <v>436</v>
      </c>
      <c r="C149" s="4" t="s">
        <v>921</v>
      </c>
      <c r="D149" s="75" t="s">
        <v>424</v>
      </c>
      <c r="E149" s="75" t="s">
        <v>103</v>
      </c>
      <c r="F149" s="75" t="s">
        <v>83</v>
      </c>
      <c r="G149" s="75" t="s">
        <v>104</v>
      </c>
      <c r="H149" s="75" t="s">
        <v>421</v>
      </c>
      <c r="I149" s="75" t="s">
        <v>86</v>
      </c>
      <c r="J149" s="84"/>
      <c r="K149" s="84"/>
      <c r="L149" s="84"/>
      <c r="M149" s="84"/>
      <c r="N149" s="84">
        <v>2018</v>
      </c>
      <c r="O149" s="84">
        <v>2020</v>
      </c>
      <c r="P149" s="354">
        <v>1113755.2</v>
      </c>
      <c r="Q149" s="354">
        <v>946691.92</v>
      </c>
      <c r="R149" s="354">
        <v>83531.64</v>
      </c>
      <c r="S149" s="355">
        <v>83531.64</v>
      </c>
      <c r="U149" s="323"/>
      <c r="V149" s="325"/>
    </row>
    <row r="150" spans="2:22" s="2" customFormat="1" ht="60" x14ac:dyDescent="0.25">
      <c r="B150" s="228" t="s">
        <v>437</v>
      </c>
      <c r="C150" s="4" t="s">
        <v>922</v>
      </c>
      <c r="D150" s="75" t="s">
        <v>425</v>
      </c>
      <c r="E150" s="75" t="s">
        <v>103</v>
      </c>
      <c r="F150" s="75" t="s">
        <v>83</v>
      </c>
      <c r="G150" s="75" t="s">
        <v>104</v>
      </c>
      <c r="H150" s="75" t="s">
        <v>421</v>
      </c>
      <c r="I150" s="75" t="s">
        <v>86</v>
      </c>
      <c r="J150" s="84"/>
      <c r="K150" s="84"/>
      <c r="L150" s="84"/>
      <c r="M150" s="84"/>
      <c r="N150" s="84">
        <v>2017</v>
      </c>
      <c r="O150" s="84">
        <v>2019</v>
      </c>
      <c r="P150" s="354">
        <v>337426.64</v>
      </c>
      <c r="Q150" s="354">
        <v>285291</v>
      </c>
      <c r="R150" s="354">
        <v>33563.64</v>
      </c>
      <c r="S150" s="355">
        <v>18572</v>
      </c>
      <c r="U150" s="323"/>
      <c r="V150" s="326"/>
    </row>
    <row r="151" spans="2:22" s="2" customFormat="1" ht="60" x14ac:dyDescent="0.25">
      <c r="B151" s="228" t="s">
        <v>438</v>
      </c>
      <c r="C151" s="4" t="s">
        <v>923</v>
      </c>
      <c r="D151" s="75" t="s">
        <v>426</v>
      </c>
      <c r="E151" s="75" t="s">
        <v>103</v>
      </c>
      <c r="F151" s="75" t="s">
        <v>83</v>
      </c>
      <c r="G151" s="75" t="s">
        <v>104</v>
      </c>
      <c r="H151" s="75" t="s">
        <v>421</v>
      </c>
      <c r="I151" s="75" t="s">
        <v>86</v>
      </c>
      <c r="J151" s="84"/>
      <c r="K151" s="84"/>
      <c r="L151" s="84"/>
      <c r="M151" s="84"/>
      <c r="N151" s="84">
        <v>2018</v>
      </c>
      <c r="O151" s="84">
        <v>2020</v>
      </c>
      <c r="P151" s="354">
        <v>877872.39</v>
      </c>
      <c r="Q151" s="354">
        <v>746191.53</v>
      </c>
      <c r="R151" s="354">
        <v>87787.25</v>
      </c>
      <c r="S151" s="355">
        <v>43893.61</v>
      </c>
      <c r="U151" s="16"/>
    </row>
    <row r="152" spans="2:22" s="2" customFormat="1" ht="45" x14ac:dyDescent="0.25">
      <c r="B152" s="228" t="s">
        <v>439</v>
      </c>
      <c r="C152" s="4" t="s">
        <v>924</v>
      </c>
      <c r="D152" s="61" t="s">
        <v>427</v>
      </c>
      <c r="E152" s="61" t="s">
        <v>87</v>
      </c>
      <c r="F152" s="61" t="s">
        <v>428</v>
      </c>
      <c r="G152" s="61" t="s">
        <v>106</v>
      </c>
      <c r="H152" s="157" t="s">
        <v>429</v>
      </c>
      <c r="I152" s="157" t="s">
        <v>86</v>
      </c>
      <c r="J152" s="84"/>
      <c r="K152" s="84"/>
      <c r="L152" s="84"/>
      <c r="M152" s="84"/>
      <c r="N152" s="84">
        <v>2018</v>
      </c>
      <c r="O152" s="84">
        <v>2020</v>
      </c>
      <c r="P152" s="160">
        <v>1056256.82</v>
      </c>
      <c r="Q152" s="160">
        <v>897818.29</v>
      </c>
      <c r="R152" s="160">
        <v>79219.25</v>
      </c>
      <c r="S152" s="229">
        <v>79219.28</v>
      </c>
      <c r="U152" s="16"/>
    </row>
    <row r="153" spans="2:22" s="2" customFormat="1" ht="45" x14ac:dyDescent="0.25">
      <c r="B153" s="228" t="s">
        <v>440</v>
      </c>
      <c r="C153" s="4" t="s">
        <v>925</v>
      </c>
      <c r="D153" s="61" t="s">
        <v>430</v>
      </c>
      <c r="E153" s="61" t="s">
        <v>109</v>
      </c>
      <c r="F153" s="61" t="s">
        <v>83</v>
      </c>
      <c r="G153" s="61" t="s">
        <v>110</v>
      </c>
      <c r="H153" s="61" t="s">
        <v>421</v>
      </c>
      <c r="I153" s="61" t="s">
        <v>86</v>
      </c>
      <c r="J153" s="84"/>
      <c r="K153" s="84"/>
      <c r="L153" s="84"/>
      <c r="M153" s="84"/>
      <c r="N153" s="84">
        <v>2018</v>
      </c>
      <c r="O153" s="84">
        <v>2020</v>
      </c>
      <c r="P153" s="167">
        <v>467827.95</v>
      </c>
      <c r="Q153" s="167">
        <v>397653.75</v>
      </c>
      <c r="R153" s="167">
        <v>46782.8</v>
      </c>
      <c r="S153" s="231">
        <v>23391.4</v>
      </c>
      <c r="U153" s="16"/>
    </row>
    <row r="154" spans="2:22" s="2" customFormat="1" ht="45" x14ac:dyDescent="0.25">
      <c r="B154" s="228" t="s">
        <v>441</v>
      </c>
      <c r="C154" s="4" t="s">
        <v>926</v>
      </c>
      <c r="D154" s="61" t="s">
        <v>431</v>
      </c>
      <c r="E154" s="61" t="s">
        <v>109</v>
      </c>
      <c r="F154" s="61" t="s">
        <v>83</v>
      </c>
      <c r="G154" s="61" t="s">
        <v>110</v>
      </c>
      <c r="H154" s="61" t="s">
        <v>421</v>
      </c>
      <c r="I154" s="61" t="s">
        <v>86</v>
      </c>
      <c r="J154" s="84"/>
      <c r="K154" s="84"/>
      <c r="L154" s="84"/>
      <c r="M154" s="84"/>
      <c r="N154" s="84">
        <v>2018</v>
      </c>
      <c r="O154" s="84">
        <v>2020</v>
      </c>
      <c r="P154" s="167">
        <v>517869</v>
      </c>
      <c r="Q154" s="167">
        <v>440188.64</v>
      </c>
      <c r="R154" s="167">
        <v>38840.18</v>
      </c>
      <c r="S154" s="231">
        <v>38840.18</v>
      </c>
      <c r="U154" s="16"/>
    </row>
    <row r="155" spans="2:22" s="2" customFormat="1" ht="42.75" x14ac:dyDescent="0.25">
      <c r="B155" s="225" t="s">
        <v>417</v>
      </c>
      <c r="C155" s="17"/>
      <c r="D155" s="60" t="s">
        <v>442</v>
      </c>
      <c r="E155" s="113"/>
      <c r="F155" s="113"/>
      <c r="G155" s="113"/>
      <c r="H155" s="113"/>
      <c r="I155" s="113"/>
      <c r="J155" s="113"/>
      <c r="K155" s="113"/>
      <c r="L155" s="113"/>
      <c r="M155" s="113"/>
      <c r="N155" s="92"/>
      <c r="O155" s="92"/>
      <c r="P155" s="249">
        <f>SUM(P156)</f>
        <v>5910566.0599999996</v>
      </c>
      <c r="Q155" s="249">
        <f>SUM(Q156)</f>
        <v>5023981.1500000004</v>
      </c>
      <c r="R155" s="249">
        <f>SUM(R156)</f>
        <v>0</v>
      </c>
      <c r="S155" s="250">
        <f>SUM(S156)</f>
        <v>886584.91</v>
      </c>
      <c r="U155" s="16"/>
    </row>
    <row r="156" spans="2:22" s="2" customFormat="1" ht="83.25" customHeight="1" x14ac:dyDescent="0.25">
      <c r="B156" s="228" t="s">
        <v>432</v>
      </c>
      <c r="C156" s="4" t="s">
        <v>927</v>
      </c>
      <c r="D156" s="63" t="s">
        <v>443</v>
      </c>
      <c r="E156" s="62" t="s">
        <v>444</v>
      </c>
      <c r="F156" s="62" t="s">
        <v>445</v>
      </c>
      <c r="G156" s="62" t="s">
        <v>212</v>
      </c>
      <c r="H156" s="159" t="s">
        <v>446</v>
      </c>
      <c r="I156" s="159" t="s">
        <v>86</v>
      </c>
      <c r="J156" s="159" t="s">
        <v>100</v>
      </c>
      <c r="K156" s="84"/>
      <c r="L156" s="84"/>
      <c r="M156" s="84"/>
      <c r="N156" s="84">
        <v>2016</v>
      </c>
      <c r="O156" s="379">
        <v>2020</v>
      </c>
      <c r="P156" s="160">
        <v>5910566.0599999996</v>
      </c>
      <c r="Q156" s="160">
        <v>5023981.1500000004</v>
      </c>
      <c r="R156" s="160">
        <v>0</v>
      </c>
      <c r="S156" s="229">
        <v>886584.91</v>
      </c>
      <c r="T156" s="383"/>
      <c r="U156" s="16"/>
    </row>
    <row r="157" spans="2:22" s="2" customFormat="1" ht="99" customHeight="1" x14ac:dyDescent="0.25">
      <c r="B157" s="225" t="s">
        <v>418</v>
      </c>
      <c r="C157" s="17"/>
      <c r="D157" s="60" t="s">
        <v>447</v>
      </c>
      <c r="E157" s="113"/>
      <c r="F157" s="113"/>
      <c r="G157" s="113"/>
      <c r="H157" s="113"/>
      <c r="I157" s="113"/>
      <c r="J157" s="113"/>
      <c r="K157" s="113"/>
      <c r="L157" s="113"/>
      <c r="M157" s="113"/>
      <c r="N157" s="92"/>
      <c r="O157" s="92"/>
      <c r="P157" s="249">
        <f>SUM(P158:P161)</f>
        <v>8181553.3099999996</v>
      </c>
      <c r="Q157" s="249">
        <f>SUM(Q158:Q161)</f>
        <v>6954320.2999999998</v>
      </c>
      <c r="R157" s="249">
        <f t="shared" ref="R157" si="5">SUM(R158:R161)</f>
        <v>0</v>
      </c>
      <c r="S157" s="249">
        <f>SUM(S158:S161)</f>
        <v>1227233.01</v>
      </c>
      <c r="U157" s="16"/>
    </row>
    <row r="158" spans="2:22" s="2" customFormat="1" ht="60" x14ac:dyDescent="0.25">
      <c r="B158" s="228" t="s">
        <v>454</v>
      </c>
      <c r="C158" s="4" t="s">
        <v>928</v>
      </c>
      <c r="D158" s="76" t="s">
        <v>448</v>
      </c>
      <c r="E158" s="61" t="s">
        <v>96</v>
      </c>
      <c r="F158" s="62" t="s">
        <v>445</v>
      </c>
      <c r="G158" s="61" t="s">
        <v>138</v>
      </c>
      <c r="H158" s="162" t="s">
        <v>449</v>
      </c>
      <c r="I158" s="159" t="s">
        <v>86</v>
      </c>
      <c r="J158" s="157"/>
      <c r="K158" s="84"/>
      <c r="L158" s="84"/>
      <c r="M158" s="84"/>
      <c r="N158" s="84">
        <v>2017</v>
      </c>
      <c r="O158" s="84">
        <v>2018</v>
      </c>
      <c r="P158" s="160">
        <v>325190.98</v>
      </c>
      <c r="Q158" s="167">
        <v>276412.33</v>
      </c>
      <c r="R158" s="160">
        <v>0</v>
      </c>
      <c r="S158" s="229">
        <v>48778.65</v>
      </c>
      <c r="U158" s="16"/>
    </row>
    <row r="159" spans="2:22" s="2" customFormat="1" ht="60" x14ac:dyDescent="0.25">
      <c r="B159" s="228" t="s">
        <v>455</v>
      </c>
      <c r="C159" s="4" t="s">
        <v>929</v>
      </c>
      <c r="D159" s="77" t="s">
        <v>450</v>
      </c>
      <c r="E159" s="198" t="s">
        <v>82</v>
      </c>
      <c r="F159" s="198" t="s">
        <v>445</v>
      </c>
      <c r="G159" s="198" t="s">
        <v>212</v>
      </c>
      <c r="H159" s="199" t="s">
        <v>449</v>
      </c>
      <c r="I159" s="200" t="s">
        <v>86</v>
      </c>
      <c r="J159" s="200" t="s">
        <v>100</v>
      </c>
      <c r="K159" s="84"/>
      <c r="L159" s="84"/>
      <c r="M159" s="84"/>
      <c r="N159" s="84">
        <v>2017</v>
      </c>
      <c r="O159" s="84">
        <v>2020</v>
      </c>
      <c r="P159" s="160">
        <v>2115019.06</v>
      </c>
      <c r="Q159" s="160">
        <v>1797766.2</v>
      </c>
      <c r="R159" s="160">
        <v>0</v>
      </c>
      <c r="S159" s="229">
        <v>317252.86</v>
      </c>
      <c r="U159" s="16"/>
    </row>
    <row r="160" spans="2:22" s="2" customFormat="1" ht="60" x14ac:dyDescent="0.25">
      <c r="B160" s="228" t="s">
        <v>456</v>
      </c>
      <c r="C160" s="309" t="s">
        <v>1102</v>
      </c>
      <c r="D160" s="78" t="s">
        <v>451</v>
      </c>
      <c r="E160" s="73" t="s">
        <v>452</v>
      </c>
      <c r="F160" s="198" t="s">
        <v>445</v>
      </c>
      <c r="G160" s="73" t="s">
        <v>453</v>
      </c>
      <c r="H160" s="199" t="s">
        <v>449</v>
      </c>
      <c r="I160" s="191" t="s">
        <v>86</v>
      </c>
      <c r="J160" s="191"/>
      <c r="K160" s="84"/>
      <c r="L160" s="84"/>
      <c r="M160" s="84"/>
      <c r="N160" s="84">
        <v>2017</v>
      </c>
      <c r="O160" s="84">
        <v>2021</v>
      </c>
      <c r="P160" s="160">
        <v>4837680.1399999997</v>
      </c>
      <c r="Q160" s="160">
        <v>4112028.11</v>
      </c>
      <c r="R160" s="160">
        <v>0</v>
      </c>
      <c r="S160" s="233">
        <v>725652.03</v>
      </c>
      <c r="U160" s="16"/>
    </row>
    <row r="161" spans="2:22" s="2" customFormat="1" ht="60" x14ac:dyDescent="0.25">
      <c r="B161" s="313" t="s">
        <v>1136</v>
      </c>
      <c r="C161" s="10" t="s">
        <v>1140</v>
      </c>
      <c r="D161" s="179" t="s">
        <v>1141</v>
      </c>
      <c r="E161" s="179" t="s">
        <v>452</v>
      </c>
      <c r="F161" s="63" t="s">
        <v>445</v>
      </c>
      <c r="G161" s="179" t="s">
        <v>453</v>
      </c>
      <c r="H161" s="162" t="s">
        <v>449</v>
      </c>
      <c r="I161" s="181" t="s">
        <v>86</v>
      </c>
      <c r="J161" s="181"/>
      <c r="K161" s="64"/>
      <c r="L161" s="64"/>
      <c r="M161" s="64"/>
      <c r="N161" s="64">
        <v>2021</v>
      </c>
      <c r="O161" s="64">
        <v>2023</v>
      </c>
      <c r="P161" s="172">
        <f>SUM(Q161:S161)</f>
        <v>903663.13</v>
      </c>
      <c r="Q161" s="172">
        <v>768113.66</v>
      </c>
      <c r="R161" s="172">
        <v>0</v>
      </c>
      <c r="S161" s="230">
        <v>135549.47</v>
      </c>
      <c r="U161" s="16"/>
    </row>
    <row r="162" spans="2:22" s="2" customFormat="1" ht="71.25" x14ac:dyDescent="0.25">
      <c r="B162" s="225" t="s">
        <v>419</v>
      </c>
      <c r="C162" s="17"/>
      <c r="D162" s="60" t="s">
        <v>457</v>
      </c>
      <c r="E162" s="113"/>
      <c r="F162" s="113"/>
      <c r="G162" s="113"/>
      <c r="H162" s="113"/>
      <c r="I162" s="113"/>
      <c r="J162" s="113"/>
      <c r="K162" s="113"/>
      <c r="L162" s="113"/>
      <c r="M162" s="113"/>
      <c r="N162" s="92"/>
      <c r="O162" s="92"/>
      <c r="P162" s="249">
        <f>SUM(P163:P168)</f>
        <v>21073869.560000002</v>
      </c>
      <c r="Q162" s="249">
        <f>SUM(Q163:Q168)</f>
        <v>11865960.75</v>
      </c>
      <c r="R162" s="249">
        <f>SUM(R163:R168)</f>
        <v>0</v>
      </c>
      <c r="S162" s="250">
        <f>SUM(S163:S168)</f>
        <v>9207908.8100000005</v>
      </c>
      <c r="U162" s="16"/>
    </row>
    <row r="163" spans="2:22" s="2" customFormat="1" ht="75" x14ac:dyDescent="0.25">
      <c r="B163" s="228" t="s">
        <v>458</v>
      </c>
      <c r="C163" s="4" t="s">
        <v>595</v>
      </c>
      <c r="D163" s="61" t="s">
        <v>464</v>
      </c>
      <c r="E163" s="61" t="s">
        <v>465</v>
      </c>
      <c r="F163" s="61" t="s">
        <v>445</v>
      </c>
      <c r="G163" s="61" t="s">
        <v>135</v>
      </c>
      <c r="H163" s="157" t="s">
        <v>466</v>
      </c>
      <c r="I163" s="61" t="s">
        <v>86</v>
      </c>
      <c r="J163" s="84"/>
      <c r="K163" s="84"/>
      <c r="L163" s="84"/>
      <c r="M163" s="84"/>
      <c r="N163" s="84">
        <v>2019</v>
      </c>
      <c r="O163" s="84">
        <v>2022</v>
      </c>
      <c r="P163" s="167">
        <v>2321751.5</v>
      </c>
      <c r="Q163" s="167">
        <v>1438947.15</v>
      </c>
      <c r="R163" s="167">
        <v>0</v>
      </c>
      <c r="S163" s="231">
        <v>882804.35</v>
      </c>
      <c r="U163" s="16"/>
    </row>
    <row r="164" spans="2:22" s="2" customFormat="1" ht="75" x14ac:dyDescent="0.25">
      <c r="B164" s="228" t="s">
        <v>459</v>
      </c>
      <c r="C164" s="4" t="s">
        <v>930</v>
      </c>
      <c r="D164" s="79" t="s">
        <v>467</v>
      </c>
      <c r="E164" s="61" t="s">
        <v>468</v>
      </c>
      <c r="F164" s="61" t="s">
        <v>445</v>
      </c>
      <c r="G164" s="61" t="s">
        <v>138</v>
      </c>
      <c r="H164" s="61" t="s">
        <v>466</v>
      </c>
      <c r="I164" s="61" t="s">
        <v>86</v>
      </c>
      <c r="J164" s="84"/>
      <c r="K164" s="84"/>
      <c r="L164" s="84"/>
      <c r="M164" s="84"/>
      <c r="N164" s="84">
        <v>2017</v>
      </c>
      <c r="O164" s="84">
        <v>2019</v>
      </c>
      <c r="P164" s="167">
        <v>1503786.76</v>
      </c>
      <c r="Q164" s="167">
        <v>1022541.6</v>
      </c>
      <c r="R164" s="167">
        <v>0</v>
      </c>
      <c r="S164" s="231">
        <v>481245.16</v>
      </c>
      <c r="U164" s="16"/>
    </row>
    <row r="165" spans="2:22" s="2" customFormat="1" ht="90" x14ac:dyDescent="0.25">
      <c r="B165" s="228" t="s">
        <v>460</v>
      </c>
      <c r="C165" s="4" t="s">
        <v>596</v>
      </c>
      <c r="D165" s="29" t="s">
        <v>469</v>
      </c>
      <c r="E165" s="61" t="s">
        <v>470</v>
      </c>
      <c r="F165" s="61" t="s">
        <v>445</v>
      </c>
      <c r="G165" s="61" t="s">
        <v>212</v>
      </c>
      <c r="H165" s="157" t="s">
        <v>471</v>
      </c>
      <c r="I165" s="157" t="s">
        <v>86</v>
      </c>
      <c r="J165" s="84"/>
      <c r="K165" s="84"/>
      <c r="L165" s="84"/>
      <c r="M165" s="84"/>
      <c r="N165" s="84">
        <v>2017</v>
      </c>
      <c r="O165" s="84">
        <v>2020</v>
      </c>
      <c r="P165" s="160">
        <v>8181698.1900000004</v>
      </c>
      <c r="Q165" s="160">
        <v>4252580.01</v>
      </c>
      <c r="R165" s="160">
        <v>0</v>
      </c>
      <c r="S165" s="229">
        <v>3929118.18</v>
      </c>
      <c r="U165" s="16"/>
    </row>
    <row r="166" spans="2:22" s="2" customFormat="1" ht="90" x14ac:dyDescent="0.25">
      <c r="B166" s="228" t="s">
        <v>461</v>
      </c>
      <c r="C166" s="4" t="s">
        <v>931</v>
      </c>
      <c r="D166" s="61" t="s">
        <v>472</v>
      </c>
      <c r="E166" s="61" t="s">
        <v>473</v>
      </c>
      <c r="F166" s="61" t="s">
        <v>445</v>
      </c>
      <c r="G166" s="61" t="s">
        <v>104</v>
      </c>
      <c r="H166" s="157" t="s">
        <v>466</v>
      </c>
      <c r="I166" s="157" t="s">
        <v>86</v>
      </c>
      <c r="J166" s="84"/>
      <c r="K166" s="84"/>
      <c r="L166" s="84"/>
      <c r="M166" s="84"/>
      <c r="N166" s="84">
        <v>2017</v>
      </c>
      <c r="O166" s="84">
        <v>2020</v>
      </c>
      <c r="P166" s="160">
        <v>2925345.96</v>
      </c>
      <c r="Q166" s="160">
        <v>1775977.58</v>
      </c>
      <c r="R166" s="160">
        <v>0</v>
      </c>
      <c r="S166" s="229">
        <v>1149368.3799999999</v>
      </c>
      <c r="U166" s="16"/>
    </row>
    <row r="167" spans="2:22" s="2" customFormat="1" ht="75" x14ac:dyDescent="0.25">
      <c r="B167" s="228" t="s">
        <v>462</v>
      </c>
      <c r="C167" s="4" t="s">
        <v>932</v>
      </c>
      <c r="D167" s="61" t="s">
        <v>474</v>
      </c>
      <c r="E167" s="61" t="s">
        <v>475</v>
      </c>
      <c r="F167" s="61" t="s">
        <v>445</v>
      </c>
      <c r="G167" s="61" t="s">
        <v>106</v>
      </c>
      <c r="H167" s="157" t="s">
        <v>471</v>
      </c>
      <c r="I167" s="157" t="s">
        <v>86</v>
      </c>
      <c r="J167" s="84"/>
      <c r="K167" s="84"/>
      <c r="L167" s="84"/>
      <c r="M167" s="84"/>
      <c r="N167" s="84">
        <v>2017</v>
      </c>
      <c r="O167" s="84">
        <v>2019</v>
      </c>
      <c r="P167" s="367">
        <v>2627212.3199999998</v>
      </c>
      <c r="Q167" s="160">
        <v>1400639.2</v>
      </c>
      <c r="R167" s="160">
        <v>0</v>
      </c>
      <c r="S167" s="229">
        <v>1226573.1200000001</v>
      </c>
      <c r="U167" s="16"/>
    </row>
    <row r="168" spans="2:22" s="2" customFormat="1" ht="60" x14ac:dyDescent="0.25">
      <c r="B168" s="228" t="s">
        <v>463</v>
      </c>
      <c r="C168" s="4" t="s">
        <v>933</v>
      </c>
      <c r="D168" s="61" t="s">
        <v>476</v>
      </c>
      <c r="E168" s="61" t="s">
        <v>477</v>
      </c>
      <c r="F168" s="61" t="s">
        <v>445</v>
      </c>
      <c r="G168" s="61" t="s">
        <v>110</v>
      </c>
      <c r="H168" s="61" t="s">
        <v>466</v>
      </c>
      <c r="I168" s="157" t="s">
        <v>86</v>
      </c>
      <c r="J168" s="84"/>
      <c r="K168" s="84"/>
      <c r="L168" s="84"/>
      <c r="M168" s="84"/>
      <c r="N168" s="84">
        <v>2017</v>
      </c>
      <c r="O168" s="84">
        <v>2019</v>
      </c>
      <c r="P168" s="160">
        <v>3514074.83</v>
      </c>
      <c r="Q168" s="160">
        <v>1975275.21</v>
      </c>
      <c r="R168" s="160">
        <v>0</v>
      </c>
      <c r="S168" s="229">
        <v>1538799.62</v>
      </c>
      <c r="U168" s="16"/>
    </row>
    <row r="169" spans="2:22" s="2" customFormat="1" ht="71.25" x14ac:dyDescent="0.25">
      <c r="B169" s="225" t="s">
        <v>420</v>
      </c>
      <c r="C169" s="17"/>
      <c r="D169" s="399" t="s">
        <v>478</v>
      </c>
      <c r="E169" s="397"/>
      <c r="F169" s="397"/>
      <c r="G169" s="397"/>
      <c r="H169" s="397"/>
      <c r="I169" s="397"/>
      <c r="J169" s="397"/>
      <c r="K169" s="397"/>
      <c r="L169" s="397"/>
      <c r="M169" s="397"/>
      <c r="N169" s="398"/>
      <c r="O169" s="398"/>
      <c r="P169" s="400">
        <f>SUM(P170:P180)</f>
        <v>3217904.8699999992</v>
      </c>
      <c r="Q169" s="400">
        <f>SUM(Q170:Q180)</f>
        <v>2735218.59</v>
      </c>
      <c r="R169" s="400">
        <f>SUM(R170:R180)</f>
        <v>0</v>
      </c>
      <c r="S169" s="401">
        <f>SUM(S170:S180)</f>
        <v>482686.28000000009</v>
      </c>
      <c r="U169" s="16"/>
    </row>
    <row r="170" spans="2:22" s="2" customFormat="1" ht="75" x14ac:dyDescent="0.25">
      <c r="B170" s="228" t="s">
        <v>479</v>
      </c>
      <c r="C170" s="4" t="s">
        <v>934</v>
      </c>
      <c r="D170" s="61" t="s">
        <v>490</v>
      </c>
      <c r="E170" s="61" t="s">
        <v>91</v>
      </c>
      <c r="F170" s="61" t="s">
        <v>445</v>
      </c>
      <c r="G170" s="61" t="s">
        <v>135</v>
      </c>
      <c r="H170" s="157" t="s">
        <v>491</v>
      </c>
      <c r="I170" s="157" t="s">
        <v>86</v>
      </c>
      <c r="J170" s="61"/>
      <c r="K170" s="84"/>
      <c r="L170" s="84"/>
      <c r="M170" s="84"/>
      <c r="N170" s="84">
        <v>2017</v>
      </c>
      <c r="O170" s="84">
        <v>2020</v>
      </c>
      <c r="P170" s="201">
        <v>247130.1</v>
      </c>
      <c r="Q170" s="201">
        <v>210060.59</v>
      </c>
      <c r="R170" s="201">
        <v>0</v>
      </c>
      <c r="S170" s="241">
        <v>37069.51</v>
      </c>
      <c r="U170" s="16"/>
    </row>
    <row r="171" spans="2:22" s="2" customFormat="1" ht="45" x14ac:dyDescent="0.25">
      <c r="B171" s="228" t="s">
        <v>480</v>
      </c>
      <c r="C171" s="4" t="s">
        <v>935</v>
      </c>
      <c r="D171" s="61" t="s">
        <v>492</v>
      </c>
      <c r="E171" s="61" t="s">
        <v>91</v>
      </c>
      <c r="F171" s="61" t="s">
        <v>445</v>
      </c>
      <c r="G171" s="61" t="s">
        <v>135</v>
      </c>
      <c r="H171" s="157" t="s">
        <v>491</v>
      </c>
      <c r="I171" s="157" t="s">
        <v>86</v>
      </c>
      <c r="J171" s="61"/>
      <c r="K171" s="84"/>
      <c r="L171" s="84"/>
      <c r="M171" s="84"/>
      <c r="N171" s="84">
        <v>2019</v>
      </c>
      <c r="O171" s="84">
        <v>2022</v>
      </c>
      <c r="P171" s="201">
        <v>288010</v>
      </c>
      <c r="Q171" s="201">
        <v>244808</v>
      </c>
      <c r="R171" s="201">
        <v>0</v>
      </c>
      <c r="S171" s="241">
        <v>43202</v>
      </c>
      <c r="U171" s="16"/>
    </row>
    <row r="172" spans="2:22" s="2" customFormat="1" ht="60" x14ac:dyDescent="0.25">
      <c r="B172" s="228" t="s">
        <v>481</v>
      </c>
      <c r="C172" s="4" t="s">
        <v>936</v>
      </c>
      <c r="D172" s="61" t="s">
        <v>493</v>
      </c>
      <c r="E172" s="61" t="s">
        <v>96</v>
      </c>
      <c r="F172" s="61" t="s">
        <v>445</v>
      </c>
      <c r="G172" s="61" t="s">
        <v>138</v>
      </c>
      <c r="H172" s="61" t="s">
        <v>494</v>
      </c>
      <c r="I172" s="61" t="s">
        <v>86</v>
      </c>
      <c r="J172" s="61"/>
      <c r="K172" s="84"/>
      <c r="L172" s="84"/>
      <c r="M172" s="84"/>
      <c r="N172" s="84">
        <v>2017</v>
      </c>
      <c r="O172" s="84">
        <v>2018</v>
      </c>
      <c r="P172" s="201">
        <v>92150</v>
      </c>
      <c r="Q172" s="158">
        <v>78327.5</v>
      </c>
      <c r="R172" s="201">
        <v>0</v>
      </c>
      <c r="S172" s="241">
        <v>13822.5</v>
      </c>
      <c r="U172" s="16"/>
    </row>
    <row r="173" spans="2:22" s="2" customFormat="1" ht="75" x14ac:dyDescent="0.25">
      <c r="B173" s="228" t="s">
        <v>482</v>
      </c>
      <c r="C173" s="4" t="s">
        <v>937</v>
      </c>
      <c r="D173" s="80" t="s">
        <v>495</v>
      </c>
      <c r="E173" s="62" t="s">
        <v>82</v>
      </c>
      <c r="F173" s="62" t="s">
        <v>445</v>
      </c>
      <c r="G173" s="62" t="s">
        <v>212</v>
      </c>
      <c r="H173" s="162" t="s">
        <v>491</v>
      </c>
      <c r="I173" s="159" t="s">
        <v>86</v>
      </c>
      <c r="J173" s="159" t="s">
        <v>100</v>
      </c>
      <c r="K173" s="84"/>
      <c r="L173" s="84"/>
      <c r="M173" s="84"/>
      <c r="N173" s="84">
        <v>2019</v>
      </c>
      <c r="O173" s="84">
        <v>2021</v>
      </c>
      <c r="P173" s="160">
        <v>617668.92000000004</v>
      </c>
      <c r="Q173" s="178">
        <v>525018.57999999996</v>
      </c>
      <c r="R173" s="178">
        <v>0</v>
      </c>
      <c r="S173" s="229">
        <v>92650.34</v>
      </c>
      <c r="T173" s="326"/>
      <c r="U173" s="323"/>
      <c r="V173" s="325"/>
    </row>
    <row r="174" spans="2:22" s="2" customFormat="1" ht="75" x14ac:dyDescent="0.25">
      <c r="B174" s="228" t="s">
        <v>483</v>
      </c>
      <c r="C174" s="4" t="s">
        <v>938</v>
      </c>
      <c r="D174" s="81" t="s">
        <v>496</v>
      </c>
      <c r="E174" s="75" t="s">
        <v>103</v>
      </c>
      <c r="F174" s="75" t="s">
        <v>445</v>
      </c>
      <c r="G174" s="75" t="s">
        <v>104</v>
      </c>
      <c r="H174" s="75" t="s">
        <v>494</v>
      </c>
      <c r="I174" s="75" t="s">
        <v>86</v>
      </c>
      <c r="J174" s="202"/>
      <c r="K174" s="84"/>
      <c r="L174" s="84"/>
      <c r="M174" s="84"/>
      <c r="N174" s="84">
        <v>2017</v>
      </c>
      <c r="O174" s="84">
        <v>2018</v>
      </c>
      <c r="P174" s="203">
        <v>376334.43</v>
      </c>
      <c r="Q174" s="203">
        <v>319884.26</v>
      </c>
      <c r="R174" s="203">
        <v>0</v>
      </c>
      <c r="S174" s="242">
        <v>56450.17</v>
      </c>
      <c r="U174" s="16"/>
    </row>
    <row r="175" spans="2:22" s="2" customFormat="1" ht="75" x14ac:dyDescent="0.25">
      <c r="B175" s="228" t="s">
        <v>484</v>
      </c>
      <c r="C175" s="4" t="s">
        <v>939</v>
      </c>
      <c r="D175" s="81" t="s">
        <v>497</v>
      </c>
      <c r="E175" s="75" t="s">
        <v>103</v>
      </c>
      <c r="F175" s="75" t="s">
        <v>445</v>
      </c>
      <c r="G175" s="75" t="s">
        <v>104</v>
      </c>
      <c r="H175" s="75" t="s">
        <v>494</v>
      </c>
      <c r="I175" s="75" t="s">
        <v>86</v>
      </c>
      <c r="J175" s="75"/>
      <c r="K175" s="84"/>
      <c r="L175" s="84"/>
      <c r="M175" s="84"/>
      <c r="N175" s="84">
        <v>2019</v>
      </c>
      <c r="O175" s="84">
        <v>2021</v>
      </c>
      <c r="P175" s="204">
        <v>286145.43</v>
      </c>
      <c r="Q175" s="204">
        <v>243223.61</v>
      </c>
      <c r="R175" s="204">
        <v>0</v>
      </c>
      <c r="S175" s="243">
        <v>42921.82</v>
      </c>
      <c r="U175" s="16"/>
    </row>
    <row r="176" spans="2:22" s="326" customFormat="1" ht="75" x14ac:dyDescent="0.25">
      <c r="B176" s="226" t="s">
        <v>485</v>
      </c>
      <c r="C176" s="10" t="s">
        <v>940</v>
      </c>
      <c r="D176" s="61" t="s">
        <v>498</v>
      </c>
      <c r="E176" s="61" t="s">
        <v>87</v>
      </c>
      <c r="F176" s="61" t="s">
        <v>445</v>
      </c>
      <c r="G176" s="61" t="s">
        <v>106</v>
      </c>
      <c r="H176" s="157" t="s">
        <v>491</v>
      </c>
      <c r="I176" s="157" t="s">
        <v>86</v>
      </c>
      <c r="J176" s="157"/>
      <c r="K176" s="93"/>
      <c r="L176" s="93"/>
      <c r="M176" s="93"/>
      <c r="N176" s="93">
        <v>2017</v>
      </c>
      <c r="O176" s="93">
        <v>2021</v>
      </c>
      <c r="P176" s="158">
        <v>424251.72</v>
      </c>
      <c r="Q176" s="158">
        <v>360613.96</v>
      </c>
      <c r="R176" s="158">
        <v>0</v>
      </c>
      <c r="S176" s="227">
        <v>63637.760000000002</v>
      </c>
      <c r="U176" s="329"/>
    </row>
    <row r="177" spans="2:22" s="2" customFormat="1" ht="90" x14ac:dyDescent="0.25">
      <c r="B177" s="228" t="s">
        <v>486</v>
      </c>
      <c r="C177" s="4" t="s">
        <v>941</v>
      </c>
      <c r="D177" s="61" t="s">
        <v>499</v>
      </c>
      <c r="E177" s="61" t="s">
        <v>87</v>
      </c>
      <c r="F177" s="61" t="s">
        <v>445</v>
      </c>
      <c r="G177" s="61" t="s">
        <v>106</v>
      </c>
      <c r="H177" s="157" t="s">
        <v>491</v>
      </c>
      <c r="I177" s="157" t="s">
        <v>86</v>
      </c>
      <c r="J177" s="157"/>
      <c r="K177" s="84"/>
      <c r="L177" s="84"/>
      <c r="M177" s="84"/>
      <c r="N177" s="84">
        <v>2019</v>
      </c>
      <c r="O177" s="84">
        <v>2021</v>
      </c>
      <c r="P177" s="158">
        <v>78650</v>
      </c>
      <c r="Q177" s="158">
        <v>66852.5</v>
      </c>
      <c r="R177" s="158">
        <v>0</v>
      </c>
      <c r="S177" s="227">
        <v>11797.5</v>
      </c>
      <c r="U177" s="16"/>
    </row>
    <row r="178" spans="2:22" s="2" customFormat="1" ht="75" x14ac:dyDescent="0.25">
      <c r="B178" s="228" t="s">
        <v>487</v>
      </c>
      <c r="C178" s="4" t="s">
        <v>942</v>
      </c>
      <c r="D178" s="82" t="s">
        <v>500</v>
      </c>
      <c r="E178" s="61" t="s">
        <v>109</v>
      </c>
      <c r="F178" s="61" t="s">
        <v>445</v>
      </c>
      <c r="G178" s="61" t="s">
        <v>110</v>
      </c>
      <c r="H178" s="61" t="s">
        <v>494</v>
      </c>
      <c r="I178" s="61" t="s">
        <v>86</v>
      </c>
      <c r="J178" s="61"/>
      <c r="K178" s="84"/>
      <c r="L178" s="84"/>
      <c r="M178" s="84"/>
      <c r="N178" s="84">
        <v>2017</v>
      </c>
      <c r="O178" s="84">
        <v>2018</v>
      </c>
      <c r="P178" s="201">
        <v>187667.26</v>
      </c>
      <c r="Q178" s="201">
        <v>159517.17000000001</v>
      </c>
      <c r="R178" s="201">
        <v>0</v>
      </c>
      <c r="S178" s="241">
        <v>28150.09</v>
      </c>
      <c r="U178" s="16"/>
    </row>
    <row r="179" spans="2:22" s="2" customFormat="1" ht="75" x14ac:dyDescent="0.25">
      <c r="B179" s="228" t="s">
        <v>488</v>
      </c>
      <c r="C179" s="4" t="s">
        <v>943</v>
      </c>
      <c r="D179" s="61" t="s">
        <v>501</v>
      </c>
      <c r="E179" s="61" t="s">
        <v>109</v>
      </c>
      <c r="F179" s="61" t="s">
        <v>445</v>
      </c>
      <c r="G179" s="61" t="s">
        <v>110</v>
      </c>
      <c r="H179" s="61" t="s">
        <v>494</v>
      </c>
      <c r="I179" s="61" t="s">
        <v>86</v>
      </c>
      <c r="J179" s="61"/>
      <c r="K179" s="84"/>
      <c r="L179" s="84"/>
      <c r="M179" s="84"/>
      <c r="N179" s="84">
        <v>2019</v>
      </c>
      <c r="O179" s="84">
        <v>2021</v>
      </c>
      <c r="P179" s="201">
        <v>372032.8</v>
      </c>
      <c r="Q179" s="201">
        <v>316227.86</v>
      </c>
      <c r="R179" s="201">
        <v>0</v>
      </c>
      <c r="S179" s="241">
        <v>55804.94</v>
      </c>
      <c r="U179" s="16"/>
    </row>
    <row r="180" spans="2:22" s="326" customFormat="1" ht="45" x14ac:dyDescent="0.25">
      <c r="B180" s="226" t="s">
        <v>489</v>
      </c>
      <c r="C180" s="11" t="s">
        <v>944</v>
      </c>
      <c r="D180" s="61" t="s">
        <v>502</v>
      </c>
      <c r="E180" s="61" t="s">
        <v>96</v>
      </c>
      <c r="F180" s="61" t="s">
        <v>445</v>
      </c>
      <c r="G180" s="61" t="s">
        <v>138</v>
      </c>
      <c r="H180" s="61" t="s">
        <v>494</v>
      </c>
      <c r="I180" s="61" t="s">
        <v>86</v>
      </c>
      <c r="J180" s="61"/>
      <c r="K180" s="93"/>
      <c r="L180" s="93"/>
      <c r="M180" s="93"/>
      <c r="N180" s="93">
        <v>2020</v>
      </c>
      <c r="O180" s="93">
        <v>2021</v>
      </c>
      <c r="P180" s="201">
        <v>247864.21</v>
      </c>
      <c r="Q180" s="201">
        <v>210684.56</v>
      </c>
      <c r="R180" s="201">
        <v>0</v>
      </c>
      <c r="S180" s="241">
        <v>37179.65</v>
      </c>
      <c r="U180" s="329"/>
    </row>
    <row r="181" spans="2:22" s="2" customFormat="1" ht="42.75" x14ac:dyDescent="0.25">
      <c r="B181" s="225" t="s">
        <v>503</v>
      </c>
      <c r="C181" s="17"/>
      <c r="D181" s="60" t="s">
        <v>504</v>
      </c>
      <c r="E181" s="113"/>
      <c r="F181" s="113"/>
      <c r="G181" s="113"/>
      <c r="H181" s="113"/>
      <c r="I181" s="113"/>
      <c r="J181" s="113"/>
      <c r="K181" s="113"/>
      <c r="L181" s="113"/>
      <c r="M181" s="113"/>
      <c r="N181" s="92"/>
      <c r="O181" s="92"/>
      <c r="P181" s="249">
        <f>SUM(P182:P184)</f>
        <v>2146481.31</v>
      </c>
      <c r="Q181" s="249">
        <f>SUM(Q182:Q184)</f>
        <v>1824509.1</v>
      </c>
      <c r="R181" s="249">
        <f>SUM(R182:R184)</f>
        <v>0</v>
      </c>
      <c r="S181" s="250">
        <f>SUM(S182:S184)</f>
        <v>321972.20999999996</v>
      </c>
      <c r="U181" s="323"/>
      <c r="V181" s="326"/>
    </row>
    <row r="182" spans="2:22" s="2" customFormat="1" ht="60" x14ac:dyDescent="0.25">
      <c r="B182" s="228" t="s">
        <v>505</v>
      </c>
      <c r="C182" s="4" t="s">
        <v>945</v>
      </c>
      <c r="D182" s="63" t="s">
        <v>507</v>
      </c>
      <c r="E182" s="62" t="s">
        <v>82</v>
      </c>
      <c r="F182" s="62" t="s">
        <v>361</v>
      </c>
      <c r="G182" s="62" t="s">
        <v>212</v>
      </c>
      <c r="H182" s="159" t="s">
        <v>508</v>
      </c>
      <c r="I182" s="159" t="s">
        <v>376</v>
      </c>
      <c r="J182" s="159" t="s">
        <v>100</v>
      </c>
      <c r="K182" s="84"/>
      <c r="L182" s="84"/>
      <c r="M182" s="84"/>
      <c r="N182" s="84">
        <v>2017</v>
      </c>
      <c r="O182" s="84">
        <v>2018</v>
      </c>
      <c r="P182" s="160">
        <f t="array" ref="P182">SUM(Q182,R182,S182)</f>
        <v>75020</v>
      </c>
      <c r="Q182" s="160">
        <v>63767</v>
      </c>
      <c r="R182" s="160">
        <v>0</v>
      </c>
      <c r="S182" s="229">
        <v>11253</v>
      </c>
      <c r="U182" s="329"/>
      <c r="V182" s="344"/>
    </row>
    <row r="183" spans="2:22" s="2" customFormat="1" ht="60" x14ac:dyDescent="0.25">
      <c r="B183" s="226" t="s">
        <v>506</v>
      </c>
      <c r="C183" s="10" t="s">
        <v>1094</v>
      </c>
      <c r="D183" s="63" t="s">
        <v>509</v>
      </c>
      <c r="E183" s="62" t="s">
        <v>82</v>
      </c>
      <c r="F183" s="62" t="s">
        <v>361</v>
      </c>
      <c r="G183" s="62" t="s">
        <v>212</v>
      </c>
      <c r="H183" s="159" t="s">
        <v>510</v>
      </c>
      <c r="I183" s="159" t="s">
        <v>86</v>
      </c>
      <c r="J183" s="159" t="s">
        <v>100</v>
      </c>
      <c r="K183" s="93"/>
      <c r="L183" s="93"/>
      <c r="M183" s="93"/>
      <c r="N183" s="93">
        <v>2020</v>
      </c>
      <c r="O183" s="93">
        <v>2023</v>
      </c>
      <c r="P183" s="182">
        <f>SUM(Q183:S183)</f>
        <v>1677236.48</v>
      </c>
      <c r="Q183" s="182">
        <v>1425651</v>
      </c>
      <c r="R183" s="172">
        <v>0</v>
      </c>
      <c r="S183" s="234">
        <v>251585.48</v>
      </c>
      <c r="T183" s="384"/>
      <c r="U183" s="323"/>
      <c r="V183" s="328"/>
    </row>
    <row r="184" spans="2:22" s="2" customFormat="1" ht="60" x14ac:dyDescent="0.25">
      <c r="B184" s="226" t="s">
        <v>1084</v>
      </c>
      <c r="C184" s="10" t="s">
        <v>1095</v>
      </c>
      <c r="D184" s="63" t="s">
        <v>1089</v>
      </c>
      <c r="E184" s="62" t="s">
        <v>82</v>
      </c>
      <c r="F184" s="62" t="s">
        <v>361</v>
      </c>
      <c r="G184" s="62" t="s">
        <v>212</v>
      </c>
      <c r="H184" s="159" t="s">
        <v>510</v>
      </c>
      <c r="I184" s="159" t="s">
        <v>86</v>
      </c>
      <c r="J184" s="159"/>
      <c r="K184" s="93"/>
      <c r="L184" s="93"/>
      <c r="M184" s="93"/>
      <c r="N184" s="93">
        <v>2020</v>
      </c>
      <c r="O184" s="93">
        <v>2023</v>
      </c>
      <c r="P184" s="160">
        <v>394224.83</v>
      </c>
      <c r="Q184" s="160">
        <v>335091.09999999998</v>
      </c>
      <c r="R184" s="160">
        <v>0</v>
      </c>
      <c r="S184" s="229">
        <v>59133.73</v>
      </c>
      <c r="U184" s="323"/>
      <c r="V184" s="328"/>
    </row>
    <row r="185" spans="2:22" s="2" customFormat="1" ht="42.75" x14ac:dyDescent="0.25">
      <c r="B185" s="225" t="s">
        <v>511</v>
      </c>
      <c r="C185" s="17"/>
      <c r="D185" s="60" t="s">
        <v>515</v>
      </c>
      <c r="E185" s="113"/>
      <c r="F185" s="113"/>
      <c r="G185" s="113"/>
      <c r="H185" s="113"/>
      <c r="I185" s="113"/>
      <c r="J185" s="113"/>
      <c r="K185" s="113"/>
      <c r="L185" s="113"/>
      <c r="M185" s="113"/>
      <c r="N185" s="92"/>
      <c r="O185" s="92"/>
      <c r="P185" s="249">
        <f>SUM(P186:P188)</f>
        <v>2262996</v>
      </c>
      <c r="Q185" s="249">
        <f>SUM(Q186:Q188)</f>
        <v>1922996.6</v>
      </c>
      <c r="R185" s="249">
        <f>SUM(R186:R188)</f>
        <v>0</v>
      </c>
      <c r="S185" s="250">
        <f>SUM(S186:S188)</f>
        <v>339999.4</v>
      </c>
      <c r="U185" s="16"/>
    </row>
    <row r="186" spans="2:22" s="2" customFormat="1" ht="60" x14ac:dyDescent="0.25">
      <c r="B186" s="228" t="s">
        <v>512</v>
      </c>
      <c r="C186" s="4" t="s">
        <v>946</v>
      </c>
      <c r="D186" s="61" t="s">
        <v>1142</v>
      </c>
      <c r="E186" s="61" t="s">
        <v>91</v>
      </c>
      <c r="F186" s="61" t="s">
        <v>516</v>
      </c>
      <c r="G186" s="61" t="s">
        <v>135</v>
      </c>
      <c r="H186" s="157" t="s">
        <v>517</v>
      </c>
      <c r="I186" s="157" t="s">
        <v>86</v>
      </c>
      <c r="J186" s="61" t="s">
        <v>100</v>
      </c>
      <c r="K186" s="93"/>
      <c r="L186" s="93"/>
      <c r="M186" s="93"/>
      <c r="N186" s="93"/>
      <c r="O186" s="93"/>
      <c r="P186" s="167">
        <v>0</v>
      </c>
      <c r="Q186" s="167">
        <v>0</v>
      </c>
      <c r="R186" s="167">
        <v>0</v>
      </c>
      <c r="S186" s="231">
        <v>0</v>
      </c>
      <c r="U186" s="16"/>
    </row>
    <row r="187" spans="2:22" s="2" customFormat="1" ht="45" x14ac:dyDescent="0.25">
      <c r="B187" s="228" t="s">
        <v>513</v>
      </c>
      <c r="C187" s="4" t="s">
        <v>947</v>
      </c>
      <c r="D187" s="83" t="s">
        <v>518</v>
      </c>
      <c r="E187" s="205"/>
      <c r="F187" s="205"/>
      <c r="G187" s="205"/>
      <c r="H187" s="205"/>
      <c r="I187" s="205"/>
      <c r="J187" s="205"/>
      <c r="K187" s="93"/>
      <c r="L187" s="93"/>
      <c r="M187" s="93"/>
      <c r="N187" s="93"/>
      <c r="O187" s="93"/>
      <c r="P187" s="206"/>
      <c r="Q187" s="206"/>
      <c r="R187" s="206"/>
      <c r="S187" s="244"/>
      <c r="U187" s="16"/>
    </row>
    <row r="188" spans="2:22" s="2" customFormat="1" ht="60" x14ac:dyDescent="0.25">
      <c r="B188" s="228" t="s">
        <v>514</v>
      </c>
      <c r="C188" s="309" t="s">
        <v>1026</v>
      </c>
      <c r="D188" s="62" t="s">
        <v>519</v>
      </c>
      <c r="E188" s="62" t="s">
        <v>82</v>
      </c>
      <c r="F188" s="62" t="s">
        <v>361</v>
      </c>
      <c r="G188" s="62" t="s">
        <v>212</v>
      </c>
      <c r="H188" s="159" t="s">
        <v>520</v>
      </c>
      <c r="I188" s="159" t="s">
        <v>376</v>
      </c>
      <c r="J188" s="159" t="s">
        <v>100</v>
      </c>
      <c r="K188" s="93"/>
      <c r="L188" s="93"/>
      <c r="M188" s="93"/>
      <c r="N188" s="93">
        <v>2018</v>
      </c>
      <c r="O188" s="379">
        <v>2019</v>
      </c>
      <c r="P188" s="160">
        <v>2262996</v>
      </c>
      <c r="Q188" s="161">
        <v>1922996.6</v>
      </c>
      <c r="R188" s="160">
        <v>0</v>
      </c>
      <c r="S188" s="332">
        <v>339999.4</v>
      </c>
      <c r="T188" s="385"/>
      <c r="U188" s="16"/>
    </row>
    <row r="189" spans="2:22" s="2" customFormat="1" ht="71.25" x14ac:dyDescent="0.25">
      <c r="B189" s="225" t="s">
        <v>521</v>
      </c>
      <c r="C189" s="17"/>
      <c r="D189" s="60" t="s">
        <v>522</v>
      </c>
      <c r="E189" s="113"/>
      <c r="F189" s="113"/>
      <c r="G189" s="113"/>
      <c r="H189" s="113"/>
      <c r="I189" s="113"/>
      <c r="J189" s="113"/>
      <c r="K189" s="113"/>
      <c r="L189" s="113"/>
      <c r="M189" s="113"/>
      <c r="N189" s="92"/>
      <c r="O189" s="92"/>
      <c r="P189" s="317">
        <v>5344261.25</v>
      </c>
      <c r="Q189" s="317">
        <v>4275409</v>
      </c>
      <c r="R189" s="317"/>
      <c r="S189" s="318"/>
      <c r="U189" s="16"/>
    </row>
    <row r="190" spans="2:22" s="2" customFormat="1" x14ac:dyDescent="0.25">
      <c r="B190" s="228" t="s">
        <v>523</v>
      </c>
      <c r="C190" s="4"/>
      <c r="D190" s="84"/>
      <c r="E190" s="84"/>
      <c r="F190" s="84"/>
      <c r="G190" s="84"/>
      <c r="H190" s="84"/>
      <c r="I190" s="84"/>
      <c r="J190" s="84"/>
      <c r="K190" s="84"/>
      <c r="L190" s="84"/>
      <c r="M190" s="84"/>
      <c r="N190" s="84"/>
      <c r="O190" s="84"/>
      <c r="P190" s="207"/>
      <c r="Q190" s="207"/>
      <c r="R190" s="207"/>
      <c r="S190" s="245"/>
      <c r="U190" s="16"/>
    </row>
    <row r="191" spans="2:22" s="2" customFormat="1" ht="57" x14ac:dyDescent="0.25">
      <c r="B191" s="225" t="s">
        <v>524</v>
      </c>
      <c r="C191" s="17"/>
      <c r="D191" s="60" t="s">
        <v>525</v>
      </c>
      <c r="E191" s="113"/>
      <c r="F191" s="113"/>
      <c r="G191" s="113"/>
      <c r="H191" s="113"/>
      <c r="I191" s="113"/>
      <c r="J191" s="113"/>
      <c r="K191" s="113"/>
      <c r="L191" s="113"/>
      <c r="M191" s="113"/>
      <c r="N191" s="92"/>
      <c r="O191" s="92"/>
      <c r="P191" s="249">
        <f>SUM(P192:P199)</f>
        <v>1256887.94</v>
      </c>
      <c r="Q191" s="249">
        <f>SUM(Q192:Q199)</f>
        <v>827757.33000000007</v>
      </c>
      <c r="R191" s="249">
        <f>SUM(R192:R199)</f>
        <v>149988.44</v>
      </c>
      <c r="S191" s="250">
        <f>SUM(S192:S199)</f>
        <v>279142.17</v>
      </c>
      <c r="U191" s="320"/>
    </row>
    <row r="192" spans="2:22" s="326" customFormat="1" ht="90" x14ac:dyDescent="0.25">
      <c r="B192" s="226" t="s">
        <v>526</v>
      </c>
      <c r="C192" s="11" t="s">
        <v>948</v>
      </c>
      <c r="D192" s="29" t="s">
        <v>532</v>
      </c>
      <c r="E192" s="61" t="s">
        <v>91</v>
      </c>
      <c r="F192" s="61" t="s">
        <v>361</v>
      </c>
      <c r="G192" s="61" t="s">
        <v>135</v>
      </c>
      <c r="H192" s="157" t="s">
        <v>533</v>
      </c>
      <c r="I192" s="157" t="s">
        <v>86</v>
      </c>
      <c r="J192" s="61" t="s">
        <v>100</v>
      </c>
      <c r="K192" s="93"/>
      <c r="L192" s="93"/>
      <c r="M192" s="93"/>
      <c r="N192" s="93">
        <v>2018</v>
      </c>
      <c r="O192" s="93">
        <v>2019</v>
      </c>
      <c r="P192" s="167">
        <v>155992.79999999999</v>
      </c>
      <c r="Q192" s="167">
        <v>71010.720000000001</v>
      </c>
      <c r="R192" s="167">
        <v>0</v>
      </c>
      <c r="S192" s="231">
        <v>84982.080000000002</v>
      </c>
      <c r="U192" s="329"/>
      <c r="V192" s="344"/>
    </row>
    <row r="193" spans="2:22" s="326" customFormat="1" ht="60" x14ac:dyDescent="0.25">
      <c r="B193" s="226" t="s">
        <v>527</v>
      </c>
      <c r="C193" s="11" t="s">
        <v>949</v>
      </c>
      <c r="D193" s="61" t="s">
        <v>534</v>
      </c>
      <c r="E193" s="61" t="s">
        <v>96</v>
      </c>
      <c r="F193" s="61" t="s">
        <v>516</v>
      </c>
      <c r="G193" s="61" t="s">
        <v>138</v>
      </c>
      <c r="H193" s="61" t="s">
        <v>535</v>
      </c>
      <c r="I193" s="61" t="s">
        <v>86</v>
      </c>
      <c r="J193" s="61" t="s">
        <v>100</v>
      </c>
      <c r="K193" s="93"/>
      <c r="L193" s="93"/>
      <c r="M193" s="93"/>
      <c r="N193" s="93">
        <v>2018</v>
      </c>
      <c r="O193" s="93">
        <v>2019</v>
      </c>
      <c r="P193" s="167">
        <v>62494.12</v>
      </c>
      <c r="Q193" s="167">
        <v>53120</v>
      </c>
      <c r="R193" s="167">
        <v>4687.0600000000004</v>
      </c>
      <c r="S193" s="231">
        <v>4687.0600000000004</v>
      </c>
      <c r="U193" s="329"/>
    </row>
    <row r="194" spans="2:22" s="2" customFormat="1" ht="60" x14ac:dyDescent="0.25">
      <c r="B194" s="228" t="s">
        <v>528</v>
      </c>
      <c r="C194" s="4" t="s">
        <v>950</v>
      </c>
      <c r="D194" s="61" t="s">
        <v>534</v>
      </c>
      <c r="E194" s="62" t="s">
        <v>82</v>
      </c>
      <c r="F194" s="62" t="s">
        <v>361</v>
      </c>
      <c r="G194" s="62" t="s">
        <v>212</v>
      </c>
      <c r="H194" s="159" t="s">
        <v>533</v>
      </c>
      <c r="I194" s="159" t="s">
        <v>86</v>
      </c>
      <c r="J194" s="159" t="s">
        <v>100</v>
      </c>
      <c r="K194" s="84"/>
      <c r="L194" s="84"/>
      <c r="M194" s="84"/>
      <c r="N194" s="84">
        <v>2018</v>
      </c>
      <c r="O194" s="84">
        <v>2020</v>
      </c>
      <c r="P194" s="160">
        <v>527554.14</v>
      </c>
      <c r="Q194" s="160">
        <v>274290.51</v>
      </c>
      <c r="R194" s="160">
        <v>145301.38</v>
      </c>
      <c r="S194" s="332">
        <v>107962.25</v>
      </c>
      <c r="T194" s="326"/>
      <c r="U194" s="323"/>
    </row>
    <row r="195" spans="2:22" s="326" customFormat="1" ht="60" x14ac:dyDescent="0.25">
      <c r="B195" s="226" t="s">
        <v>529</v>
      </c>
      <c r="C195" s="11" t="s">
        <v>597</v>
      </c>
      <c r="D195" s="61" t="s">
        <v>536</v>
      </c>
      <c r="E195" s="61" t="s">
        <v>87</v>
      </c>
      <c r="F195" s="61" t="s">
        <v>516</v>
      </c>
      <c r="G195" s="61" t="s">
        <v>106</v>
      </c>
      <c r="H195" s="157" t="s">
        <v>533</v>
      </c>
      <c r="I195" s="157" t="s">
        <v>86</v>
      </c>
      <c r="J195" s="157" t="s">
        <v>100</v>
      </c>
      <c r="K195" s="93"/>
      <c r="L195" s="93"/>
      <c r="M195" s="93"/>
      <c r="N195" s="93">
        <v>2018</v>
      </c>
      <c r="O195" s="93">
        <v>2019</v>
      </c>
      <c r="P195" s="160">
        <v>81897.27</v>
      </c>
      <c r="Q195" s="160">
        <v>64728.95</v>
      </c>
      <c r="R195" s="160">
        <v>0</v>
      </c>
      <c r="S195" s="229">
        <v>17168.32</v>
      </c>
      <c r="U195" s="329"/>
    </row>
    <row r="196" spans="2:22" s="326" customFormat="1" ht="45" x14ac:dyDescent="0.25">
      <c r="B196" s="313" t="s">
        <v>530</v>
      </c>
      <c r="C196" s="10" t="s">
        <v>951</v>
      </c>
      <c r="D196" s="179" t="s">
        <v>959</v>
      </c>
      <c r="E196" s="179" t="s">
        <v>109</v>
      </c>
      <c r="F196" s="179" t="s">
        <v>516</v>
      </c>
      <c r="G196" s="179" t="s">
        <v>110</v>
      </c>
      <c r="H196" s="181" t="s">
        <v>533</v>
      </c>
      <c r="I196" s="181" t="s">
        <v>86</v>
      </c>
      <c r="J196" s="181" t="s">
        <v>100</v>
      </c>
      <c r="K196" s="64"/>
      <c r="L196" s="64"/>
      <c r="M196" s="64"/>
      <c r="N196" s="64">
        <v>2018</v>
      </c>
      <c r="O196" s="379">
        <v>2020</v>
      </c>
      <c r="P196" s="172">
        <v>125083.75</v>
      </c>
      <c r="Q196" s="172">
        <v>106321.18</v>
      </c>
      <c r="R196" s="172">
        <v>0</v>
      </c>
      <c r="S196" s="232">
        <v>18762.57</v>
      </c>
      <c r="T196" s="394"/>
      <c r="U196" s="323"/>
    </row>
    <row r="197" spans="2:22" s="2" customFormat="1" ht="60" x14ac:dyDescent="0.25">
      <c r="B197" s="313" t="s">
        <v>531</v>
      </c>
      <c r="C197" s="10" t="s">
        <v>952</v>
      </c>
      <c r="D197" s="64" t="s">
        <v>537</v>
      </c>
      <c r="E197" s="179" t="s">
        <v>103</v>
      </c>
      <c r="F197" s="179" t="s">
        <v>516</v>
      </c>
      <c r="G197" s="179" t="s">
        <v>104</v>
      </c>
      <c r="H197" s="181" t="s">
        <v>533</v>
      </c>
      <c r="I197" s="181" t="s">
        <v>86</v>
      </c>
      <c r="J197" s="181"/>
      <c r="K197" s="64"/>
      <c r="L197" s="64"/>
      <c r="M197" s="64"/>
      <c r="N197" s="64">
        <v>2018</v>
      </c>
      <c r="O197" s="64">
        <v>2019</v>
      </c>
      <c r="P197" s="172">
        <v>103879.9</v>
      </c>
      <c r="Q197" s="172">
        <v>88297.91</v>
      </c>
      <c r="R197" s="172">
        <v>0</v>
      </c>
      <c r="S197" s="232">
        <v>15581.99</v>
      </c>
      <c r="T197" s="308"/>
      <c r="U197" s="329"/>
      <c r="V197" s="326"/>
    </row>
    <row r="198" spans="2:22" s="2" customFormat="1" ht="67.5" customHeight="1" x14ac:dyDescent="0.25">
      <c r="B198" s="313" t="s">
        <v>1061</v>
      </c>
      <c r="C198" s="10" t="s">
        <v>1062</v>
      </c>
      <c r="D198" s="64" t="s">
        <v>1092</v>
      </c>
      <c r="E198" s="179" t="s">
        <v>82</v>
      </c>
      <c r="F198" s="179" t="s">
        <v>516</v>
      </c>
      <c r="G198" s="179" t="s">
        <v>1068</v>
      </c>
      <c r="H198" s="181" t="s">
        <v>533</v>
      </c>
      <c r="I198" s="181" t="s">
        <v>86</v>
      </c>
      <c r="J198" s="181"/>
      <c r="K198" s="64"/>
      <c r="L198" s="64"/>
      <c r="M198" s="64"/>
      <c r="N198" s="64">
        <v>2020</v>
      </c>
      <c r="O198" s="64">
        <v>2022</v>
      </c>
      <c r="P198" s="172">
        <v>179031.96</v>
      </c>
      <c r="Q198" s="172">
        <v>152177.16</v>
      </c>
      <c r="R198" s="172">
        <v>0</v>
      </c>
      <c r="S198" s="232">
        <v>26854.799999999999</v>
      </c>
      <c r="T198" s="308"/>
      <c r="U198" s="408"/>
      <c r="V198" s="408"/>
    </row>
    <row r="199" spans="2:22" s="2" customFormat="1" ht="64.5" customHeight="1" x14ac:dyDescent="0.25">
      <c r="B199" s="313" t="s">
        <v>1064</v>
      </c>
      <c r="C199" s="10" t="s">
        <v>1065</v>
      </c>
      <c r="D199" s="64" t="s">
        <v>1066</v>
      </c>
      <c r="E199" s="179" t="s">
        <v>91</v>
      </c>
      <c r="F199" s="179" t="s">
        <v>516</v>
      </c>
      <c r="G199" s="179" t="s">
        <v>135</v>
      </c>
      <c r="H199" s="181" t="s">
        <v>533</v>
      </c>
      <c r="I199" s="181" t="s">
        <v>86</v>
      </c>
      <c r="J199" s="181"/>
      <c r="K199" s="64"/>
      <c r="L199" s="64"/>
      <c r="M199" s="64"/>
      <c r="N199" s="64">
        <v>2020</v>
      </c>
      <c r="O199" s="64">
        <v>2022</v>
      </c>
      <c r="P199" s="172">
        <v>20954</v>
      </c>
      <c r="Q199" s="172">
        <v>17810.900000000001</v>
      </c>
      <c r="R199" s="172">
        <v>0</v>
      </c>
      <c r="S199" s="232">
        <v>3143.1</v>
      </c>
      <c r="T199" s="308"/>
      <c r="U199" s="323"/>
      <c r="V199" s="325"/>
    </row>
    <row r="200" spans="2:22" s="2" customFormat="1" ht="57" x14ac:dyDescent="0.25">
      <c r="B200" s="225" t="s">
        <v>538</v>
      </c>
      <c r="C200" s="17"/>
      <c r="D200" s="60" t="s">
        <v>539</v>
      </c>
      <c r="E200" s="113"/>
      <c r="F200" s="113"/>
      <c r="G200" s="113"/>
      <c r="H200" s="113"/>
      <c r="I200" s="113"/>
      <c r="J200" s="113"/>
      <c r="K200" s="113"/>
      <c r="L200" s="113"/>
      <c r="M200" s="113"/>
      <c r="N200" s="92"/>
      <c r="O200" s="92"/>
      <c r="P200" s="249">
        <f>SUM(P201)</f>
        <v>98076.88</v>
      </c>
      <c r="Q200" s="249">
        <f>SUM(Q201)</f>
        <v>73262.41</v>
      </c>
      <c r="R200" s="249">
        <f>SUM(R201)</f>
        <v>0</v>
      </c>
      <c r="S200" s="250">
        <f>SUM(S201)</f>
        <v>24814.47</v>
      </c>
      <c r="U200" s="16"/>
    </row>
    <row r="201" spans="2:22" s="2" customFormat="1" ht="60" x14ac:dyDescent="0.25">
      <c r="B201" s="228" t="s">
        <v>540</v>
      </c>
      <c r="C201" s="4" t="s">
        <v>953</v>
      </c>
      <c r="D201" s="63" t="s">
        <v>541</v>
      </c>
      <c r="E201" s="62" t="s">
        <v>82</v>
      </c>
      <c r="F201" s="62" t="s">
        <v>361</v>
      </c>
      <c r="G201" s="62" t="s">
        <v>212</v>
      </c>
      <c r="H201" s="159" t="s">
        <v>542</v>
      </c>
      <c r="I201" s="159" t="s">
        <v>376</v>
      </c>
      <c r="J201" s="159" t="s">
        <v>100</v>
      </c>
      <c r="K201" s="84"/>
      <c r="L201" s="84"/>
      <c r="M201" s="84"/>
      <c r="N201" s="84">
        <v>2017</v>
      </c>
      <c r="O201" s="379">
        <v>2018</v>
      </c>
      <c r="P201" s="182">
        <v>98076.88</v>
      </c>
      <c r="Q201" s="172">
        <v>73262.41</v>
      </c>
      <c r="R201" s="172">
        <v>0</v>
      </c>
      <c r="S201" s="234">
        <v>24814.47</v>
      </c>
      <c r="T201" s="383"/>
      <c r="U201" s="16"/>
    </row>
    <row r="202" spans="2:22" s="2" customFormat="1" ht="42.75" x14ac:dyDescent="0.25">
      <c r="B202" s="225" t="s">
        <v>543</v>
      </c>
      <c r="C202" s="17"/>
      <c r="D202" s="60" t="s">
        <v>544</v>
      </c>
      <c r="E202" s="113"/>
      <c r="F202" s="113"/>
      <c r="G202" s="113"/>
      <c r="H202" s="113"/>
      <c r="I202" s="113"/>
      <c r="J202" s="113"/>
      <c r="K202" s="113"/>
      <c r="L202" s="113"/>
      <c r="M202" s="113"/>
      <c r="N202" s="92"/>
      <c r="O202" s="92"/>
      <c r="P202" s="249">
        <f>SUM(P203)</f>
        <v>1095106</v>
      </c>
      <c r="Q202" s="249">
        <f>SUM(Q203)</f>
        <v>930840</v>
      </c>
      <c r="R202" s="249">
        <f>SUM(R203)</f>
        <v>0</v>
      </c>
      <c r="S202" s="250">
        <f>SUM(S203)</f>
        <v>164266</v>
      </c>
      <c r="T202" s="326"/>
      <c r="U202" s="16"/>
    </row>
    <row r="203" spans="2:22" ht="75.75" thickBot="1" x14ac:dyDescent="0.3">
      <c r="B203" s="246" t="s">
        <v>545</v>
      </c>
      <c r="C203" s="247" t="s">
        <v>954</v>
      </c>
      <c r="D203" s="85" t="s">
        <v>546</v>
      </c>
      <c r="E203" s="85" t="s">
        <v>82</v>
      </c>
      <c r="F203" s="208" t="s">
        <v>445</v>
      </c>
      <c r="G203" s="208" t="s">
        <v>212</v>
      </c>
      <c r="H203" s="209" t="s">
        <v>547</v>
      </c>
      <c r="I203" s="209" t="s">
        <v>376</v>
      </c>
      <c r="J203" s="209" t="s">
        <v>100</v>
      </c>
      <c r="K203" s="248"/>
      <c r="L203" s="248"/>
      <c r="M203" s="248"/>
      <c r="N203" s="248">
        <v>2016</v>
      </c>
      <c r="O203" s="248">
        <v>2020</v>
      </c>
      <c r="P203" s="386">
        <v>1095106</v>
      </c>
      <c r="Q203" s="387">
        <v>930840</v>
      </c>
      <c r="R203" s="388">
        <v>0</v>
      </c>
      <c r="S203" s="389">
        <v>164266</v>
      </c>
      <c r="T203" s="383"/>
      <c r="U203" s="16"/>
    </row>
    <row r="204" spans="2:22" s="2" customFormat="1" x14ac:dyDescent="0.25">
      <c r="B204" s="12"/>
      <c r="C204" s="12"/>
      <c r="D204" s="86"/>
      <c r="E204" s="86"/>
      <c r="F204" s="86"/>
      <c r="G204" s="86"/>
      <c r="H204" s="86"/>
      <c r="I204" s="86"/>
      <c r="J204" s="86"/>
      <c r="K204" s="86"/>
      <c r="L204" s="86"/>
      <c r="M204" s="86"/>
      <c r="N204" s="86"/>
      <c r="O204" s="86"/>
      <c r="P204" s="210"/>
      <c r="Q204" s="210"/>
      <c r="R204" s="210"/>
      <c r="S204" s="210"/>
      <c r="U204" s="25"/>
    </row>
    <row r="205" spans="2:22" s="2" customFormat="1" x14ac:dyDescent="0.25">
      <c r="B205" s="1" t="s">
        <v>45</v>
      </c>
      <c r="C205" s="12"/>
      <c r="D205" s="86"/>
      <c r="E205" s="86"/>
      <c r="F205" s="86"/>
      <c r="G205" s="86"/>
      <c r="H205" s="86"/>
      <c r="I205" s="86"/>
      <c r="J205" s="86"/>
      <c r="K205" s="86"/>
      <c r="L205" s="86"/>
      <c r="M205" s="86"/>
      <c r="N205" s="86"/>
      <c r="O205" s="86"/>
      <c r="P205" s="210"/>
      <c r="Q205" s="210"/>
      <c r="R205" s="210"/>
      <c r="S205" s="210"/>
      <c r="U205" s="25"/>
    </row>
    <row r="206" spans="2:22" s="2" customFormat="1" x14ac:dyDescent="0.25">
      <c r="B206" s="1" t="s">
        <v>33</v>
      </c>
      <c r="C206" s="12"/>
      <c r="D206" s="86"/>
      <c r="E206" s="86"/>
      <c r="F206" s="86"/>
      <c r="G206" s="86"/>
      <c r="H206" s="86"/>
      <c r="I206" s="86"/>
      <c r="J206" s="86"/>
      <c r="K206" s="86"/>
      <c r="L206" s="86"/>
      <c r="M206" s="86"/>
      <c r="N206" s="86"/>
      <c r="O206" s="86"/>
      <c r="P206" s="210"/>
      <c r="Q206" s="210"/>
      <c r="R206" s="210"/>
      <c r="S206" s="210"/>
      <c r="U206" s="25"/>
    </row>
    <row r="207" spans="2:22" s="2" customFormat="1" ht="58.5" customHeight="1" x14ac:dyDescent="0.25">
      <c r="B207" s="406" t="s">
        <v>68</v>
      </c>
      <c r="C207" s="407"/>
      <c r="D207" s="407"/>
      <c r="E207" s="407"/>
      <c r="F207" s="407"/>
      <c r="G207" s="407"/>
      <c r="H207" s="407"/>
      <c r="I207" s="407"/>
      <c r="J207" s="407"/>
      <c r="K207" s="407"/>
      <c r="L207" s="407"/>
      <c r="M207" s="407"/>
      <c r="N207" s="407"/>
      <c r="O207" s="407"/>
      <c r="P207" s="407"/>
      <c r="Q207" s="407"/>
      <c r="R207" s="407"/>
      <c r="S207" s="407"/>
      <c r="U207" s="25"/>
    </row>
    <row r="208" spans="2:22" s="2" customFormat="1" ht="15" customHeight="1" x14ac:dyDescent="0.25">
      <c r="B208" s="1" t="s">
        <v>34</v>
      </c>
      <c r="C208" s="14"/>
      <c r="D208" s="87"/>
      <c r="E208" s="87"/>
      <c r="F208" s="87"/>
      <c r="G208" s="87"/>
      <c r="H208" s="87"/>
      <c r="I208" s="87"/>
      <c r="J208" s="87"/>
      <c r="K208" s="87"/>
      <c r="L208" s="87"/>
      <c r="M208" s="87"/>
      <c r="N208" s="87"/>
      <c r="O208" s="87"/>
      <c r="P208" s="87"/>
      <c r="Q208" s="87"/>
      <c r="R208" s="87"/>
      <c r="S208" s="87"/>
      <c r="U208" s="25"/>
    </row>
    <row r="209" spans="2:21" s="2" customFormat="1" ht="15" customHeight="1" x14ac:dyDescent="0.25">
      <c r="B209" s="406" t="s">
        <v>35</v>
      </c>
      <c r="C209" s="407"/>
      <c r="D209" s="407"/>
      <c r="E209" s="407"/>
      <c r="F209" s="407"/>
      <c r="G209" s="407"/>
      <c r="H209" s="407"/>
      <c r="I209" s="407"/>
      <c r="J209" s="407"/>
      <c r="K209" s="407"/>
      <c r="L209" s="407"/>
      <c r="M209" s="407"/>
      <c r="N209" s="407"/>
      <c r="O209" s="407"/>
      <c r="P209" s="407"/>
      <c r="Q209" s="407"/>
      <c r="R209" s="407"/>
      <c r="S209" s="407"/>
      <c r="U209" s="25"/>
    </row>
    <row r="210" spans="2:21" s="2" customFormat="1" ht="15" customHeight="1" x14ac:dyDescent="0.25">
      <c r="B210" s="1" t="s">
        <v>36</v>
      </c>
      <c r="C210" s="14"/>
      <c r="D210" s="87"/>
      <c r="E210" s="87"/>
      <c r="F210" s="87"/>
      <c r="G210" s="87"/>
      <c r="H210" s="87"/>
      <c r="I210" s="87"/>
      <c r="J210" s="87"/>
      <c r="K210" s="87"/>
      <c r="L210" s="87"/>
      <c r="M210" s="87"/>
      <c r="N210" s="87"/>
      <c r="O210" s="87"/>
      <c r="P210" s="87"/>
      <c r="Q210" s="87"/>
      <c r="R210" s="87"/>
      <c r="S210" s="87"/>
      <c r="U210" s="25"/>
    </row>
    <row r="211" spans="2:21" s="2" customFormat="1" ht="15" customHeight="1" x14ac:dyDescent="0.25">
      <c r="B211" s="1" t="s">
        <v>37</v>
      </c>
      <c r="C211" s="14"/>
      <c r="D211" s="87"/>
      <c r="E211" s="87"/>
      <c r="F211" s="87"/>
      <c r="G211" s="87"/>
      <c r="H211" s="87"/>
      <c r="I211" s="87"/>
      <c r="J211" s="87"/>
      <c r="K211" s="87"/>
      <c r="L211" s="87"/>
      <c r="M211" s="87"/>
      <c r="N211" s="87"/>
      <c r="O211" s="87"/>
      <c r="P211" s="87"/>
      <c r="Q211" s="87"/>
      <c r="R211" s="87"/>
      <c r="S211" s="87"/>
      <c r="U211" s="25"/>
    </row>
    <row r="212" spans="2:21" s="2" customFormat="1" ht="45" customHeight="1" x14ac:dyDescent="0.25">
      <c r="B212" s="406" t="s">
        <v>73</v>
      </c>
      <c r="C212" s="407"/>
      <c r="D212" s="407"/>
      <c r="E212" s="407"/>
      <c r="F212" s="407"/>
      <c r="G212" s="407"/>
      <c r="H212" s="407"/>
      <c r="I212" s="407"/>
      <c r="J212" s="407"/>
      <c r="K212" s="407"/>
      <c r="L212" s="407"/>
      <c r="M212" s="407"/>
      <c r="N212" s="407"/>
      <c r="O212" s="407"/>
      <c r="P212" s="407"/>
      <c r="Q212" s="407"/>
      <c r="R212" s="407"/>
      <c r="S212" s="407"/>
      <c r="U212" s="25"/>
    </row>
    <row r="213" spans="2:21" x14ac:dyDescent="0.25">
      <c r="B213" s="1" t="s">
        <v>46</v>
      </c>
      <c r="C213" s="2"/>
    </row>
    <row r="214" spans="2:21" x14ac:dyDescent="0.25">
      <c r="B214" s="1" t="s">
        <v>47</v>
      </c>
      <c r="C214" s="2"/>
    </row>
    <row r="215" spans="2:21" s="2" customFormat="1" x14ac:dyDescent="0.25">
      <c r="B215" s="1" t="s">
        <v>48</v>
      </c>
      <c r="D215" s="88"/>
      <c r="E215" s="88"/>
      <c r="F215" s="88"/>
      <c r="G215" s="88"/>
      <c r="H215" s="88"/>
      <c r="I215" s="88"/>
      <c r="J215" s="88"/>
      <c r="K215" s="88"/>
      <c r="L215" s="88"/>
      <c r="M215" s="88"/>
      <c r="N215" s="88"/>
      <c r="O215" s="88"/>
      <c r="P215" s="88"/>
      <c r="Q215" s="88"/>
      <c r="R215" s="88"/>
      <c r="S215" s="88"/>
      <c r="U215" s="25"/>
    </row>
    <row r="216" spans="2:21" s="2" customFormat="1" x14ac:dyDescent="0.25">
      <c r="B216" s="1" t="s">
        <v>49</v>
      </c>
      <c r="D216" s="88"/>
      <c r="E216" s="88"/>
      <c r="F216" s="88"/>
      <c r="G216" s="88"/>
      <c r="H216" s="88"/>
      <c r="I216" s="88"/>
      <c r="J216" s="88"/>
      <c r="K216" s="88"/>
      <c r="L216" s="88"/>
      <c r="M216" s="88"/>
      <c r="N216" s="88"/>
      <c r="O216" s="88"/>
      <c r="P216" s="88"/>
      <c r="Q216" s="88"/>
      <c r="R216" s="88"/>
      <c r="S216" s="88"/>
      <c r="U216" s="25"/>
    </row>
    <row r="217" spans="2:21" x14ac:dyDescent="0.25">
      <c r="B217" s="1" t="s">
        <v>50</v>
      </c>
      <c r="C217" s="2"/>
    </row>
    <row r="218" spans="2:21" ht="30" customHeight="1" x14ac:dyDescent="0.25">
      <c r="B218" s="406" t="s">
        <v>51</v>
      </c>
      <c r="C218" s="407"/>
      <c r="D218" s="407"/>
      <c r="E218" s="407"/>
      <c r="F218" s="407"/>
      <c r="G218" s="407"/>
      <c r="H218" s="407"/>
      <c r="I218" s="407"/>
      <c r="J218" s="407"/>
      <c r="K218" s="407"/>
      <c r="L218" s="407"/>
      <c r="M218" s="407"/>
      <c r="N218" s="407"/>
      <c r="O218" s="407"/>
      <c r="P218" s="407"/>
      <c r="Q218" s="407"/>
      <c r="R218" s="407"/>
      <c r="S218" s="407"/>
    </row>
    <row r="219" spans="2:21" ht="30" customHeight="1" x14ac:dyDescent="0.25">
      <c r="B219" s="406" t="s">
        <v>52</v>
      </c>
      <c r="C219" s="407"/>
      <c r="D219" s="407"/>
      <c r="E219" s="407"/>
      <c r="F219" s="407"/>
      <c r="G219" s="407"/>
      <c r="H219" s="407"/>
      <c r="I219" s="407"/>
      <c r="J219" s="407"/>
      <c r="K219" s="407"/>
      <c r="L219" s="407"/>
      <c r="M219" s="407"/>
      <c r="N219" s="407"/>
      <c r="O219" s="407"/>
      <c r="P219" s="407"/>
      <c r="Q219" s="407"/>
      <c r="R219" s="407"/>
      <c r="S219" s="407"/>
    </row>
    <row r="220" spans="2:21" ht="15" customHeight="1" x14ac:dyDescent="0.25">
      <c r="B220" s="406" t="s">
        <v>71</v>
      </c>
      <c r="C220" s="407"/>
      <c r="D220" s="407"/>
      <c r="E220" s="407"/>
      <c r="F220" s="407"/>
      <c r="G220" s="407"/>
      <c r="H220" s="407"/>
      <c r="I220" s="407"/>
      <c r="J220" s="407"/>
      <c r="K220" s="407"/>
      <c r="L220" s="407"/>
      <c r="M220" s="407"/>
      <c r="N220" s="407"/>
      <c r="O220" s="407"/>
      <c r="P220" s="407"/>
      <c r="Q220" s="407"/>
      <c r="R220" s="407"/>
      <c r="S220" s="407"/>
    </row>
    <row r="221" spans="2:21" x14ac:dyDescent="0.25">
      <c r="B221" s="406" t="s">
        <v>67</v>
      </c>
      <c r="C221" s="407"/>
      <c r="D221" s="407"/>
      <c r="E221" s="407"/>
      <c r="F221" s="407"/>
      <c r="G221" s="407"/>
      <c r="H221" s="407"/>
      <c r="I221" s="407"/>
      <c r="J221" s="407"/>
      <c r="K221" s="407"/>
      <c r="L221" s="407"/>
      <c r="M221" s="407"/>
      <c r="N221" s="407"/>
      <c r="O221" s="407"/>
      <c r="P221" s="407"/>
      <c r="Q221" s="407"/>
      <c r="R221" s="407"/>
      <c r="S221" s="407"/>
    </row>
    <row r="222" spans="2:21" s="2" customFormat="1" x14ac:dyDescent="0.25">
      <c r="B222" s="406" t="s">
        <v>69</v>
      </c>
      <c r="C222" s="407"/>
      <c r="D222" s="407"/>
      <c r="E222" s="407"/>
      <c r="F222" s="407"/>
      <c r="G222" s="407"/>
      <c r="H222" s="407"/>
      <c r="I222" s="407"/>
      <c r="J222" s="407"/>
      <c r="K222" s="407"/>
      <c r="L222" s="407"/>
      <c r="M222" s="407"/>
      <c r="N222" s="407"/>
      <c r="O222" s="407"/>
      <c r="P222" s="407"/>
      <c r="Q222" s="407"/>
      <c r="R222" s="407"/>
      <c r="S222" s="407"/>
      <c r="U222" s="25"/>
    </row>
    <row r="223" spans="2:21" x14ac:dyDescent="0.25">
      <c r="B223" s="406" t="s">
        <v>72</v>
      </c>
      <c r="C223" s="407"/>
      <c r="D223" s="407"/>
      <c r="E223" s="407"/>
      <c r="F223" s="407"/>
      <c r="G223" s="407"/>
      <c r="H223" s="407"/>
      <c r="I223" s="407"/>
      <c r="J223" s="407"/>
      <c r="K223" s="407"/>
      <c r="L223" s="407"/>
      <c r="M223" s="407"/>
      <c r="N223" s="407"/>
      <c r="O223" s="407"/>
      <c r="P223" s="407"/>
      <c r="Q223" s="407"/>
      <c r="R223" s="407"/>
      <c r="S223" s="407"/>
    </row>
  </sheetData>
  <customSheetViews>
    <customSheetView guid="{58FDAC1A-082A-4FA1-9FCE-497504A6F649}" scale="85" fitToPage="1">
      <pane xSplit="5" ySplit="9" topLeftCell="J33" activePane="bottomRight" state="frozen"/>
      <selection pane="bottomRight" activeCell="O36" sqref="O36"/>
      <pageMargins left="0.23622047244094491" right="3.937007874015748E-2" top="0.74803149606299213" bottom="0.74803149606299213" header="0.31496062992125984" footer="0.31496062992125984"/>
      <pageSetup paperSize="9" scale="49" fitToHeight="0" orientation="landscape" r:id="rId1"/>
    </customSheetView>
  </customSheetViews>
  <mergeCells count="18">
    <mergeCell ref="U84:U85"/>
    <mergeCell ref="V84:V85"/>
    <mergeCell ref="N7:O7"/>
    <mergeCell ref="B7:M7"/>
    <mergeCell ref="B218:S218"/>
    <mergeCell ref="B207:S207"/>
    <mergeCell ref="B209:S209"/>
    <mergeCell ref="B212:S212"/>
    <mergeCell ref="P7:S7"/>
    <mergeCell ref="U198:V198"/>
    <mergeCell ref="U90:V90"/>
    <mergeCell ref="U91:V91"/>
    <mergeCell ref="U93:V93"/>
    <mergeCell ref="B223:S223"/>
    <mergeCell ref="B222:S222"/>
    <mergeCell ref="B220:S220"/>
    <mergeCell ref="B221:S221"/>
    <mergeCell ref="B219:S219"/>
  </mergeCells>
  <pageMargins left="0.23622047244094491" right="3.937007874015748E-2" top="0.74803149606299213" bottom="0.74803149606299213" header="0.31496062992125984" footer="0.31496062992125984"/>
  <pageSetup paperSize="9" scale="46"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3"/>
  <sheetViews>
    <sheetView topLeftCell="I11" zoomScaleNormal="100" workbookViewId="0">
      <selection activeCell="B160" sqref="B160:H160"/>
    </sheetView>
  </sheetViews>
  <sheetFormatPr defaultRowHeight="15" x14ac:dyDescent="0.25"/>
  <cols>
    <col min="1" max="1" width="4.42578125" style="2" customWidth="1"/>
    <col min="2" max="2" width="7.5703125" style="2" customWidth="1"/>
    <col min="3" max="3" width="18.28515625" style="2" customWidth="1"/>
    <col min="4" max="4" width="22.42578125" style="88" customWidth="1"/>
    <col min="5" max="5" width="9.5703125" style="88" customWidth="1"/>
    <col min="6" max="6" width="15" style="88" customWidth="1"/>
    <col min="7" max="7" width="11.28515625" style="88" customWidth="1"/>
    <col min="8" max="8" width="9.140625" style="88" customWidth="1"/>
    <col min="9" max="9" width="15.7109375" style="88" customWidth="1"/>
    <col min="10" max="10" width="12.7109375" style="88" customWidth="1"/>
    <col min="11" max="11" width="8.140625" style="88" customWidth="1"/>
    <col min="12" max="12" width="13.42578125" style="88" customWidth="1"/>
    <col min="13" max="13" width="12.5703125" style="88" customWidth="1"/>
    <col min="14" max="14" width="9.28515625" style="88" customWidth="1"/>
    <col min="15" max="15" width="14.7109375" style="88" customWidth="1"/>
    <col min="16" max="16" width="12.28515625" style="88" customWidth="1"/>
    <col min="17" max="17" width="8.28515625" style="88" customWidth="1"/>
    <col min="18" max="18" width="11.42578125" style="88" customWidth="1"/>
    <col min="19" max="19" width="11.5703125" style="88" customWidth="1"/>
    <col min="20" max="20" width="9.140625" style="88"/>
    <col min="21" max="22" width="11.7109375" style="88" customWidth="1"/>
    <col min="23" max="23" width="9.140625" style="2"/>
    <col min="24" max="24" width="11.5703125" style="2" customWidth="1"/>
    <col min="25" max="16384" width="9.140625" style="2"/>
  </cols>
  <sheetData>
    <row r="1" spans="2:24" ht="15.75" customHeight="1" x14ac:dyDescent="0.25">
      <c r="R1" s="109"/>
      <c r="S1" s="109"/>
      <c r="T1" s="109" t="s">
        <v>9</v>
      </c>
    </row>
    <row r="2" spans="2:24" x14ac:dyDescent="0.25">
      <c r="R2" s="1"/>
      <c r="S2" s="1"/>
      <c r="T2" s="1" t="s">
        <v>1</v>
      </c>
    </row>
    <row r="3" spans="2:24" x14ac:dyDescent="0.25">
      <c r="R3" s="1"/>
      <c r="S3" s="1"/>
      <c r="T3" s="1" t="s">
        <v>2</v>
      </c>
    </row>
    <row r="4" spans="2:24" x14ac:dyDescent="0.25">
      <c r="R4" s="1"/>
      <c r="S4" s="1"/>
      <c r="T4" s="1"/>
    </row>
    <row r="5" spans="2:24" ht="15.75" x14ac:dyDescent="0.25">
      <c r="B5" s="5" t="s">
        <v>53</v>
      </c>
      <c r="D5" s="6"/>
      <c r="E5" s="6"/>
      <c r="F5" s="6"/>
      <c r="G5" s="6"/>
      <c r="H5" s="6"/>
      <c r="I5" s="6"/>
      <c r="K5" s="110"/>
      <c r="L5" s="110"/>
      <c r="M5" s="110"/>
      <c r="O5" s="110"/>
      <c r="P5" s="110"/>
      <c r="Q5" s="110"/>
    </row>
    <row r="6" spans="2:24" ht="15.75" customHeight="1" x14ac:dyDescent="0.25">
      <c r="B6" s="5" t="s">
        <v>64</v>
      </c>
    </row>
    <row r="7" spans="2:24" ht="32.25" customHeight="1" x14ac:dyDescent="0.25">
      <c r="B7" s="419" t="s">
        <v>25</v>
      </c>
      <c r="C7" s="419" t="s">
        <v>23</v>
      </c>
      <c r="D7" s="421" t="s">
        <v>14</v>
      </c>
      <c r="E7" s="421" t="s">
        <v>15</v>
      </c>
      <c r="F7" s="423"/>
      <c r="G7" s="423"/>
      <c r="H7" s="423"/>
      <c r="I7" s="423"/>
      <c r="J7" s="423"/>
      <c r="K7" s="423"/>
      <c r="L7" s="423"/>
      <c r="M7" s="423"/>
      <c r="N7" s="423"/>
      <c r="O7" s="423"/>
      <c r="P7" s="423"/>
      <c r="Q7" s="423"/>
      <c r="R7" s="423"/>
      <c r="S7" s="423"/>
      <c r="T7" s="423"/>
      <c r="U7" s="423"/>
      <c r="V7" s="423"/>
    </row>
    <row r="8" spans="2:24" ht="47.25" customHeight="1" x14ac:dyDescent="0.25">
      <c r="B8" s="419"/>
      <c r="C8" s="420"/>
      <c r="D8" s="422"/>
      <c r="E8" s="111" t="s">
        <v>4</v>
      </c>
      <c r="F8" s="111" t="s">
        <v>26</v>
      </c>
      <c r="G8" s="111" t="s">
        <v>55</v>
      </c>
      <c r="H8" s="111" t="s">
        <v>32</v>
      </c>
      <c r="I8" s="111" t="s">
        <v>27</v>
      </c>
      <c r="J8" s="111" t="s">
        <v>56</v>
      </c>
      <c r="K8" s="111" t="s">
        <v>11</v>
      </c>
      <c r="L8" s="111" t="s">
        <v>28</v>
      </c>
      <c r="M8" s="111" t="s">
        <v>57</v>
      </c>
      <c r="N8" s="111" t="s">
        <v>12</v>
      </c>
      <c r="O8" s="111" t="s">
        <v>29</v>
      </c>
      <c r="P8" s="111" t="s">
        <v>58</v>
      </c>
      <c r="Q8" s="111" t="s">
        <v>13</v>
      </c>
      <c r="R8" s="111" t="s">
        <v>30</v>
      </c>
      <c r="S8" s="111" t="s">
        <v>59</v>
      </c>
      <c r="T8" s="111" t="s">
        <v>16</v>
      </c>
      <c r="U8" s="111" t="s">
        <v>31</v>
      </c>
      <c r="V8" s="111" t="s">
        <v>60</v>
      </c>
    </row>
    <row r="9" spans="2:24" ht="35.25" customHeight="1" x14ac:dyDescent="0.25">
      <c r="B9" s="20" t="s">
        <v>0</v>
      </c>
      <c r="C9" s="19"/>
      <c r="D9" s="59"/>
      <c r="E9" s="112"/>
      <c r="F9" s="112"/>
      <c r="G9" s="112"/>
      <c r="H9" s="112"/>
      <c r="I9" s="112"/>
      <c r="J9" s="112"/>
      <c r="K9" s="112"/>
      <c r="L9" s="95"/>
      <c r="M9" s="95"/>
      <c r="N9" s="95"/>
      <c r="O9" s="95"/>
      <c r="P9" s="95"/>
      <c r="Q9" s="95"/>
      <c r="R9" s="112"/>
      <c r="S9" s="112"/>
      <c r="T9" s="95"/>
      <c r="U9" s="95"/>
      <c r="V9" s="95"/>
    </row>
    <row r="10" spans="2:24" ht="71.25" x14ac:dyDescent="0.25">
      <c r="B10" s="20" t="s">
        <v>17</v>
      </c>
      <c r="C10" s="19"/>
      <c r="D10" s="59" t="str">
        <f>IF('1 lentelė'!D11="","",'1 lentelė'!D11)</f>
        <v>Tikslas: Padidinti viešųjų ir administracinių paslaugų kokybę ir prieinamumą</v>
      </c>
      <c r="E10" s="112"/>
      <c r="F10" s="112"/>
      <c r="G10" s="112"/>
      <c r="H10" s="112"/>
      <c r="I10" s="112"/>
      <c r="J10" s="112"/>
      <c r="K10" s="112"/>
      <c r="L10" s="95"/>
      <c r="M10" s="95"/>
      <c r="N10" s="95"/>
      <c r="O10" s="95"/>
      <c r="P10" s="95"/>
      <c r="Q10" s="95"/>
      <c r="R10" s="112"/>
      <c r="S10" s="112"/>
      <c r="T10" s="95"/>
      <c r="U10" s="95"/>
      <c r="V10" s="95"/>
    </row>
    <row r="11" spans="2:24" ht="42.75" x14ac:dyDescent="0.25">
      <c r="B11" s="20" t="s">
        <v>18</v>
      </c>
      <c r="C11" s="19"/>
      <c r="D11" s="59" t="str">
        <f>IF('1 lentelė'!D12="","",'1 lentelė'!D12)</f>
        <v>Uždavinys: Padidinti savivaldybių išteklių valdymo efektyvumą</v>
      </c>
      <c r="E11" s="112"/>
      <c r="F11" s="112"/>
      <c r="G11" s="112"/>
      <c r="H11" s="112"/>
      <c r="I11" s="112"/>
      <c r="J11" s="112"/>
      <c r="K11" s="112"/>
      <c r="L11" s="95"/>
      <c r="M11" s="95"/>
      <c r="N11" s="95"/>
      <c r="O11" s="95"/>
      <c r="P11" s="95"/>
      <c r="Q11" s="95"/>
      <c r="R11" s="112"/>
      <c r="S11" s="112"/>
      <c r="T11" s="95"/>
      <c r="U11" s="95"/>
      <c r="V11" s="95"/>
    </row>
    <row r="12" spans="2:24" ht="57" x14ac:dyDescent="0.25">
      <c r="B12" s="18" t="s">
        <v>19</v>
      </c>
      <c r="C12" s="17"/>
      <c r="D12" s="60" t="str">
        <f>IF('1 lentelė'!D13="","",'1 lentelė'!D13)</f>
        <v>Priemonė: Paslaugų ir asmenų aptarnavimo kokybės gerinimas savivaldybėse</v>
      </c>
      <c r="E12" s="113"/>
      <c r="F12" s="113"/>
      <c r="G12" s="113"/>
      <c r="H12" s="113"/>
      <c r="I12" s="113"/>
      <c r="J12" s="113"/>
      <c r="K12" s="113"/>
      <c r="L12" s="92"/>
      <c r="M12" s="92"/>
      <c r="N12" s="92"/>
      <c r="O12" s="92"/>
      <c r="P12" s="92"/>
      <c r="Q12" s="92"/>
      <c r="R12" s="113"/>
      <c r="S12" s="113"/>
      <c r="T12" s="92"/>
      <c r="U12" s="92"/>
      <c r="V12" s="92"/>
    </row>
    <row r="13" spans="2:24" ht="255" x14ac:dyDescent="0.25">
      <c r="B13" s="11" t="s">
        <v>120</v>
      </c>
      <c r="C13" s="3" t="str">
        <f>IF('1 lentelė'!C14="","",'1 lentelė'!C14)</f>
        <v>R059920-490000-0001</v>
      </c>
      <c r="D13" s="84" t="str">
        <f>IF('1 lentelė'!D14="","",'1 lentelė'!D14)</f>
        <v>Viešųjų paslaugų ir asmenų aptarnavimo kokybės gerinimas Panevėžio miesto ir Panevėžio rajono savivaldybėse</v>
      </c>
      <c r="E13" s="114" t="s">
        <v>598</v>
      </c>
      <c r="F13" s="29" t="s">
        <v>599</v>
      </c>
      <c r="G13" s="114">
        <v>3</v>
      </c>
      <c r="H13" s="114" t="s">
        <v>600</v>
      </c>
      <c r="I13" s="29" t="s">
        <v>601</v>
      </c>
      <c r="J13" s="114">
        <v>100</v>
      </c>
      <c r="K13" s="114" t="s">
        <v>602</v>
      </c>
      <c r="L13" s="29" t="s">
        <v>603</v>
      </c>
      <c r="M13" s="114">
        <v>2</v>
      </c>
      <c r="N13" s="114" t="s">
        <v>604</v>
      </c>
      <c r="O13" s="115" t="s">
        <v>605</v>
      </c>
      <c r="P13" s="114">
        <v>2</v>
      </c>
      <c r="Q13" s="114" t="s">
        <v>606</v>
      </c>
      <c r="R13" s="115" t="s">
        <v>607</v>
      </c>
      <c r="S13" s="114">
        <v>0.38</v>
      </c>
      <c r="T13" s="84"/>
      <c r="U13" s="84"/>
      <c r="V13" s="84"/>
      <c r="X13" s="321"/>
    </row>
    <row r="14" spans="2:24" ht="240" x14ac:dyDescent="0.25">
      <c r="B14" s="11" t="s">
        <v>121</v>
      </c>
      <c r="C14" s="3" t="str">
        <f>IF('1 lentelė'!C15="","",'1 lentelė'!C15)</f>
        <v>R059920-490000-0002</v>
      </c>
      <c r="D14" s="84" t="str">
        <f>IF('1 lentelė'!D15="","",'1 lentelė'!D15)</f>
        <v>Paslaugų ir asmenų aptarnavimo kokybės gerinimas Pasvalio rajono savivaldybėje</v>
      </c>
      <c r="E14" s="114" t="s">
        <v>598</v>
      </c>
      <c r="F14" s="29" t="s">
        <v>599</v>
      </c>
      <c r="G14" s="114">
        <v>2</v>
      </c>
      <c r="H14" s="114" t="s">
        <v>600</v>
      </c>
      <c r="I14" s="29" t="s">
        <v>601</v>
      </c>
      <c r="J14" s="114">
        <v>125</v>
      </c>
      <c r="K14" s="114" t="s">
        <v>604</v>
      </c>
      <c r="L14" s="115" t="s">
        <v>605</v>
      </c>
      <c r="M14" s="114">
        <v>2</v>
      </c>
      <c r="N14" s="114" t="s">
        <v>606</v>
      </c>
      <c r="O14" s="115" t="s">
        <v>607</v>
      </c>
      <c r="P14" s="114">
        <v>0.17</v>
      </c>
      <c r="Q14" s="114"/>
      <c r="R14" s="114"/>
      <c r="S14" s="114"/>
      <c r="T14" s="84"/>
      <c r="U14" s="84"/>
      <c r="V14" s="84"/>
    </row>
    <row r="15" spans="2:24" ht="90" x14ac:dyDescent="0.25">
      <c r="B15" s="101" t="s">
        <v>122</v>
      </c>
      <c r="C15" s="102" t="str">
        <f>IF('1 lentelė'!C16="","",'1 lentelė'!C16)</f>
        <v/>
      </c>
      <c r="D15" s="103" t="str">
        <f>IF('1 lentelė'!D16="","",'1 lentelė'!D16)</f>
        <v>Uždavinys: Pagerinti švietimo (ikimokyklinio, priešmokyklinio, bendrojo ugdymo, neformaliojo ugdymo) paslaugų kokybę ir prieinamumą</v>
      </c>
      <c r="E15" s="95"/>
      <c r="F15" s="95"/>
      <c r="G15" s="95"/>
      <c r="H15" s="95"/>
      <c r="I15" s="95"/>
      <c r="J15" s="95"/>
      <c r="K15" s="95"/>
      <c r="L15" s="95"/>
      <c r="M15" s="95"/>
      <c r="N15" s="116"/>
      <c r="O15" s="116"/>
      <c r="P15" s="95"/>
      <c r="Q15" s="116"/>
      <c r="R15" s="116"/>
      <c r="S15" s="95"/>
      <c r="T15" s="95"/>
      <c r="U15" s="95"/>
      <c r="V15" s="95"/>
    </row>
    <row r="16" spans="2:24" ht="60" x14ac:dyDescent="0.25">
      <c r="B16" s="104" t="s">
        <v>123</v>
      </c>
      <c r="C16" s="105" t="str">
        <f>IF('1 lentelė'!C17="","",'1 lentelė'!C17)</f>
        <v/>
      </c>
      <c r="D16" s="96" t="str">
        <f>IF('1 lentelė'!D17="","",'1 lentelė'!D17)</f>
        <v>Priemonė:  Ikimokyklinio ir priešmokyklinio ugdymo prieinamumo didinimas</v>
      </c>
      <c r="E16" s="92"/>
      <c r="F16" s="92"/>
      <c r="G16" s="92"/>
      <c r="H16" s="92"/>
      <c r="I16" s="92"/>
      <c r="J16" s="92"/>
      <c r="K16" s="92"/>
      <c r="L16" s="92"/>
      <c r="M16" s="92"/>
      <c r="N16" s="117"/>
      <c r="O16" s="117"/>
      <c r="P16" s="92"/>
      <c r="Q16" s="117"/>
      <c r="R16" s="117"/>
      <c r="S16" s="92"/>
      <c r="T16" s="92"/>
      <c r="U16" s="92"/>
      <c r="V16" s="92"/>
    </row>
    <row r="17" spans="2:22" ht="120" x14ac:dyDescent="0.25">
      <c r="B17" s="11" t="s">
        <v>124</v>
      </c>
      <c r="C17" s="3" t="str">
        <f>IF('1 lentelė'!C18="","",'1 lentelė'!C18)</f>
        <v>R057705-230000-0003</v>
      </c>
      <c r="D17" s="84" t="str">
        <f>IF('1 lentelė'!D18="","",'1 lentelė'!D18)</f>
        <v xml:space="preserve">Biržų lopšelio-darželio „Ąžuoliukas" ikimokyklinio ir priešmokyklinio ugdymo infrastruktūros modernizavimas </v>
      </c>
      <c r="E17" s="114" t="s">
        <v>608</v>
      </c>
      <c r="F17" s="29" t="s">
        <v>609</v>
      </c>
      <c r="G17" s="114">
        <v>1</v>
      </c>
      <c r="H17" s="114" t="s">
        <v>610</v>
      </c>
      <c r="I17" s="29" t="s">
        <v>611</v>
      </c>
      <c r="J17" s="114">
        <v>3</v>
      </c>
      <c r="K17" s="114" t="s">
        <v>612</v>
      </c>
      <c r="L17" s="29" t="s">
        <v>613</v>
      </c>
      <c r="M17" s="114">
        <v>128</v>
      </c>
      <c r="N17" s="114" t="s">
        <v>614</v>
      </c>
      <c r="O17" s="29" t="s">
        <v>615</v>
      </c>
      <c r="P17" s="114">
        <v>3</v>
      </c>
      <c r="Q17" s="118"/>
      <c r="R17" s="118"/>
      <c r="S17" s="84"/>
      <c r="T17" s="84"/>
      <c r="U17" s="84"/>
      <c r="V17" s="84"/>
    </row>
    <row r="18" spans="2:22" ht="120" x14ac:dyDescent="0.25">
      <c r="B18" s="11" t="s">
        <v>125</v>
      </c>
      <c r="C18" s="3" t="str">
        <f>IF('1 lentelė'!C19="","",'1 lentelė'!C19)</f>
        <v>R057705-235000-0004</v>
      </c>
      <c r="D18" s="84" t="str">
        <f>IF('1 lentelė'!D19="","",'1 lentelė'!D19)</f>
        <v>Kupiškio vaikų lopšelyje-darželyje „Obelėlė“ edukacinių erdvių modernizavimas</v>
      </c>
      <c r="E18" s="114" t="s">
        <v>608</v>
      </c>
      <c r="F18" s="29" t="s">
        <v>616</v>
      </c>
      <c r="G18" s="114">
        <v>1</v>
      </c>
      <c r="H18" s="114" t="s">
        <v>610</v>
      </c>
      <c r="I18" s="29" t="s">
        <v>617</v>
      </c>
      <c r="J18" s="114">
        <v>16</v>
      </c>
      <c r="K18" s="114" t="s">
        <v>612</v>
      </c>
      <c r="L18" s="29" t="s">
        <v>613</v>
      </c>
      <c r="M18" s="114">
        <v>131</v>
      </c>
      <c r="N18" s="114" t="s">
        <v>614</v>
      </c>
      <c r="O18" s="29" t="s">
        <v>615</v>
      </c>
      <c r="P18" s="114">
        <v>2</v>
      </c>
      <c r="Q18" s="118"/>
      <c r="R18" s="118"/>
      <c r="S18" s="84"/>
      <c r="T18" s="84"/>
      <c r="U18" s="84"/>
      <c r="V18" s="84"/>
    </row>
    <row r="19" spans="2:22" ht="105" x14ac:dyDescent="0.25">
      <c r="B19" s="11" t="s">
        <v>126</v>
      </c>
      <c r="C19" s="3" t="str">
        <f>IF('1 lentelė'!C20="","",'1 lentelė'!C20)</f>
        <v>R057705-235000-0005</v>
      </c>
      <c r="D19" s="84" t="str">
        <f>IF('1 lentelė'!D20="","",'1 lentelė'!D20)</f>
        <v>Lopšelio-darželio „Rugelis“ vidaus patalpų ir ugdymo aplinkos modernizavimas</v>
      </c>
      <c r="E19" s="119" t="s">
        <v>608</v>
      </c>
      <c r="F19" s="29" t="s">
        <v>616</v>
      </c>
      <c r="G19" s="114">
        <v>1</v>
      </c>
      <c r="H19" s="114" t="s">
        <v>618</v>
      </c>
      <c r="I19" s="29" t="s">
        <v>611</v>
      </c>
      <c r="J19" s="114">
        <v>35</v>
      </c>
      <c r="K19" s="114" t="s">
        <v>612</v>
      </c>
      <c r="L19" s="29" t="s">
        <v>613</v>
      </c>
      <c r="M19" s="120">
        <v>176</v>
      </c>
      <c r="N19" s="114"/>
      <c r="O19" s="114"/>
      <c r="P19" s="114"/>
      <c r="Q19" s="118"/>
      <c r="R19" s="118"/>
      <c r="S19" s="84"/>
      <c r="T19" s="84"/>
      <c r="U19" s="84"/>
      <c r="V19" s="84"/>
    </row>
    <row r="20" spans="2:22" ht="105" x14ac:dyDescent="0.25">
      <c r="B20" s="11" t="s">
        <v>127</v>
      </c>
      <c r="C20" s="3" t="str">
        <f>IF('1 lentelė'!C21="","",'1 lentelė'!C21)</f>
        <v>R057705-235000-0006</v>
      </c>
      <c r="D20" s="84" t="str">
        <f>IF('1 lentelė'!D21="","",'1 lentelė'!D21)</f>
        <v>Regos centro „Linelis“ pastato vidaus patalpų ir ugdymo aplinkos modernizavimas</v>
      </c>
      <c r="E20" s="114" t="s">
        <v>608</v>
      </c>
      <c r="F20" s="29" t="s">
        <v>616</v>
      </c>
      <c r="G20" s="114">
        <v>1</v>
      </c>
      <c r="H20" s="114" t="s">
        <v>618</v>
      </c>
      <c r="I20" s="29" t="s">
        <v>611</v>
      </c>
      <c r="J20" s="114">
        <v>80</v>
      </c>
      <c r="K20" s="114" t="s">
        <v>612</v>
      </c>
      <c r="L20" s="29" t="s">
        <v>613</v>
      </c>
      <c r="M20" s="120">
        <v>150</v>
      </c>
      <c r="N20" s="114"/>
      <c r="O20" s="114"/>
      <c r="P20" s="114"/>
      <c r="Q20" s="118"/>
      <c r="R20" s="118"/>
      <c r="S20" s="84"/>
      <c r="T20" s="84"/>
      <c r="U20" s="84"/>
      <c r="V20" s="84"/>
    </row>
    <row r="21" spans="2:22" ht="120" x14ac:dyDescent="0.25">
      <c r="B21" s="11" t="s">
        <v>128</v>
      </c>
      <c r="C21" s="3" t="str">
        <f>IF('1 lentelė'!C22="","",'1 lentelė'!C22)</f>
        <v>R057705-235000-0007</v>
      </c>
      <c r="D21" s="84" t="str">
        <f>IF('1 lentelė'!D22="","",'1 lentelė'!D22)</f>
        <v>Ikimokyklinio ir priešmokyklinio ugdymo prieinamumo didinimas Panevėžio rajono savivaldybėje</v>
      </c>
      <c r="E21" s="114" t="s">
        <v>608</v>
      </c>
      <c r="F21" s="29" t="s">
        <v>619</v>
      </c>
      <c r="G21" s="114">
        <v>1</v>
      </c>
      <c r="H21" s="114" t="s">
        <v>610</v>
      </c>
      <c r="I21" s="29" t="s">
        <v>611</v>
      </c>
      <c r="J21" s="114">
        <v>10</v>
      </c>
      <c r="K21" s="114" t="s">
        <v>612</v>
      </c>
      <c r="L21" s="29" t="s">
        <v>613</v>
      </c>
      <c r="M21" s="114">
        <v>61</v>
      </c>
      <c r="N21" s="114"/>
      <c r="O21" s="114"/>
      <c r="P21" s="114"/>
      <c r="Q21" s="118"/>
      <c r="R21" s="118"/>
      <c r="S21" s="84"/>
      <c r="T21" s="84"/>
      <c r="U21" s="84"/>
      <c r="V21" s="84"/>
    </row>
    <row r="22" spans="2:22" ht="120" x14ac:dyDescent="0.25">
      <c r="B22" s="11" t="s">
        <v>129</v>
      </c>
      <c r="C22" s="3" t="str">
        <f>IF('1 lentelė'!C23="","",'1 lentelė'!C23)</f>
        <v>R057705-235000-0008</v>
      </c>
      <c r="D22" s="84" t="str">
        <f>IF('1 lentelė'!D23="","",'1 lentelė'!D23)</f>
        <v>Pasvalio lopšelio-darželio "Žilvitis" modernizavimas</v>
      </c>
      <c r="E22" s="114" t="s">
        <v>608</v>
      </c>
      <c r="F22" s="29" t="s">
        <v>616</v>
      </c>
      <c r="G22" s="114">
        <v>1</v>
      </c>
      <c r="H22" s="114" t="s">
        <v>610</v>
      </c>
      <c r="I22" s="29" t="s">
        <v>620</v>
      </c>
      <c r="J22" s="114">
        <v>5</v>
      </c>
      <c r="K22" s="114" t="s">
        <v>612</v>
      </c>
      <c r="L22" s="29" t="s">
        <v>613</v>
      </c>
      <c r="M22" s="114">
        <v>138</v>
      </c>
      <c r="N22" s="114" t="s">
        <v>621</v>
      </c>
      <c r="O22" s="29" t="s">
        <v>615</v>
      </c>
      <c r="P22" s="114">
        <v>2</v>
      </c>
      <c r="Q22" s="118"/>
      <c r="R22" s="118"/>
      <c r="S22" s="84"/>
      <c r="T22" s="84"/>
      <c r="U22" s="84"/>
      <c r="V22" s="84"/>
    </row>
    <row r="23" spans="2:22" ht="120" x14ac:dyDescent="0.25">
      <c r="B23" s="11" t="s">
        <v>130</v>
      </c>
      <c r="C23" s="3" t="str">
        <f>IF('1 lentelė'!C24="","",'1 lentelė'!C24)</f>
        <v>R057705-235000-0009</v>
      </c>
      <c r="D23" s="84" t="str">
        <f>IF('1 lentelė'!D24="","",'1 lentelė'!D24)</f>
        <v xml:space="preserve">Rokiškio l/d „Pumpurėlis“ pastato vidaus patalpų  ir ugdymo aplinkos modernizavimas </v>
      </c>
      <c r="E23" s="114" t="s">
        <v>608</v>
      </c>
      <c r="F23" s="29" t="s">
        <v>616</v>
      </c>
      <c r="G23" s="114">
        <v>1</v>
      </c>
      <c r="H23" s="114" t="s">
        <v>610</v>
      </c>
      <c r="I23" s="29" t="s">
        <v>611</v>
      </c>
      <c r="J23" s="114">
        <v>5</v>
      </c>
      <c r="K23" s="114" t="s">
        <v>612</v>
      </c>
      <c r="L23" s="29" t="s">
        <v>613</v>
      </c>
      <c r="M23" s="114">
        <v>180</v>
      </c>
      <c r="N23" s="114" t="s">
        <v>622</v>
      </c>
      <c r="O23" s="29" t="s">
        <v>615</v>
      </c>
      <c r="P23" s="114">
        <v>4</v>
      </c>
      <c r="Q23" s="118"/>
      <c r="R23" s="118"/>
      <c r="S23" s="84"/>
      <c r="T23" s="84"/>
      <c r="U23" s="84"/>
      <c r="V23" s="84"/>
    </row>
    <row r="24" spans="2:22" ht="57" x14ac:dyDescent="0.25">
      <c r="B24" s="89" t="s">
        <v>131</v>
      </c>
      <c r="C24" s="57" t="str">
        <f>IF('1 lentelė'!C25="","",'1 lentelė'!C25)</f>
        <v/>
      </c>
      <c r="D24" s="91" t="str">
        <f>IF('1 lentelė'!D25="","",'1 lentelė'!D25)</f>
        <v>Priemonė:  Bendrojo ugdymo įstaigų tinklo veiklos efektyvumo didinimas</v>
      </c>
      <c r="E24" s="113"/>
      <c r="F24" s="113"/>
      <c r="G24" s="113"/>
      <c r="H24" s="113"/>
      <c r="I24" s="113"/>
      <c r="J24" s="113"/>
      <c r="K24" s="113"/>
      <c r="L24" s="92"/>
      <c r="M24" s="92"/>
      <c r="N24" s="92"/>
      <c r="O24" s="92"/>
      <c r="P24" s="92"/>
      <c r="Q24" s="92"/>
      <c r="R24" s="113"/>
      <c r="S24" s="113"/>
      <c r="T24" s="92"/>
      <c r="U24" s="92"/>
      <c r="V24" s="92"/>
    </row>
    <row r="25" spans="2:22" ht="105" x14ac:dyDescent="0.25">
      <c r="B25" s="4" t="s">
        <v>132</v>
      </c>
      <c r="C25" s="3" t="str">
        <f>IF('1 lentelė'!C26="","",'1 lentelė'!C26)</f>
        <v>R057724-220000-0010</v>
      </c>
      <c r="D25" s="93" t="str">
        <f>IF('1 lentelė'!D26="","",'1 lentelė'!D26)</f>
        <v>Mokyklų tinklo efektyvumo didinimas Biržų rajono savivaldybėje</v>
      </c>
      <c r="E25" s="114" t="s">
        <v>623</v>
      </c>
      <c r="F25" s="29" t="s">
        <v>624</v>
      </c>
      <c r="G25" s="114">
        <v>1</v>
      </c>
      <c r="H25" s="114" t="s">
        <v>612</v>
      </c>
      <c r="I25" s="29" t="s">
        <v>613</v>
      </c>
      <c r="J25" s="114">
        <v>540</v>
      </c>
      <c r="K25" s="121"/>
      <c r="L25" s="93"/>
      <c r="M25" s="93"/>
      <c r="N25" s="93"/>
      <c r="O25" s="93"/>
      <c r="P25" s="93"/>
      <c r="Q25" s="93"/>
      <c r="R25" s="121"/>
      <c r="S25" s="121"/>
      <c r="T25" s="93"/>
      <c r="U25" s="93"/>
      <c r="V25" s="93"/>
    </row>
    <row r="26" spans="2:22" ht="105" x14ac:dyDescent="0.25">
      <c r="B26" s="4" t="s">
        <v>147</v>
      </c>
      <c r="C26" s="3" t="str">
        <f>IF('1 lentelė'!C27="","",'1 lentelė'!C27)</f>
        <v>R057724-225000-0011</v>
      </c>
      <c r="D26" s="93" t="str">
        <f>IF('1 lentelė'!D27="","",'1 lentelė'!D27)</f>
        <v>Modernių ir saugių mokymosi erdvių pradiniam ugdymui sukūrimas Kupiškio P.Matulionio progimnazijoje</v>
      </c>
      <c r="E26" s="114" t="s">
        <v>623</v>
      </c>
      <c r="F26" s="29" t="s">
        <v>624</v>
      </c>
      <c r="G26" s="114">
        <v>1</v>
      </c>
      <c r="H26" s="114" t="s">
        <v>625</v>
      </c>
      <c r="I26" s="29" t="s">
        <v>613</v>
      </c>
      <c r="J26" s="114">
        <v>513</v>
      </c>
      <c r="K26" s="121"/>
      <c r="L26" s="93"/>
      <c r="M26" s="93"/>
      <c r="N26" s="93"/>
      <c r="O26" s="93"/>
      <c r="P26" s="93"/>
      <c r="Q26" s="93"/>
      <c r="R26" s="121"/>
      <c r="S26" s="121"/>
      <c r="T26" s="93"/>
      <c r="U26" s="93"/>
      <c r="V26" s="93"/>
    </row>
    <row r="27" spans="2:22" ht="105" x14ac:dyDescent="0.25">
      <c r="B27" s="4" t="s">
        <v>148</v>
      </c>
      <c r="C27" s="3" t="str">
        <f>IF('1 lentelė'!C28="","",'1 lentelė'!C28)</f>
        <v>R057724-225000-0012</v>
      </c>
      <c r="D27" s="93" t="str">
        <f>IF('1 lentelė'!D28="","",'1 lentelė'!D28)</f>
        <v>Panevėžio „Vilties“ progimnazijos vidaus patalpų ir ugdymo aplinkos modernizavimas</v>
      </c>
      <c r="E27" s="114" t="s">
        <v>623</v>
      </c>
      <c r="F27" s="29" t="s">
        <v>624</v>
      </c>
      <c r="G27" s="114">
        <v>1</v>
      </c>
      <c r="H27" s="114" t="s">
        <v>625</v>
      </c>
      <c r="I27" s="29" t="s">
        <v>613</v>
      </c>
      <c r="J27" s="114">
        <v>582</v>
      </c>
      <c r="K27" s="121"/>
      <c r="L27" s="93"/>
      <c r="M27" s="93"/>
      <c r="N27" s="93"/>
      <c r="O27" s="93"/>
      <c r="P27" s="93"/>
      <c r="Q27" s="93"/>
      <c r="R27" s="121"/>
      <c r="S27" s="121"/>
      <c r="T27" s="93"/>
      <c r="U27" s="93"/>
      <c r="V27" s="93"/>
    </row>
    <row r="28" spans="2:22" ht="105" x14ac:dyDescent="0.25">
      <c r="B28" s="4" t="s">
        <v>149</v>
      </c>
      <c r="C28" s="3" t="str">
        <f>IF('1 lentelė'!C29="","",'1 lentelė'!C29)</f>
        <v>R057724-225000-0013</v>
      </c>
      <c r="D28" s="93" t="str">
        <f>IF('1 lentelė'!D29="","",'1 lentelė'!D29)</f>
        <v>Mokyklų tinklo efektyvumo didinimas Panevėžio rajono savivaldybėje</v>
      </c>
      <c r="E28" s="114" t="s">
        <v>623</v>
      </c>
      <c r="F28" s="29" t="s">
        <v>624</v>
      </c>
      <c r="G28" s="114">
        <v>2</v>
      </c>
      <c r="H28" s="114" t="s">
        <v>612</v>
      </c>
      <c r="I28" s="29" t="s">
        <v>613</v>
      </c>
      <c r="J28" s="29">
        <v>700</v>
      </c>
      <c r="K28" s="121"/>
      <c r="L28" s="93"/>
      <c r="M28" s="93"/>
      <c r="N28" s="93"/>
      <c r="O28" s="93"/>
      <c r="P28" s="93"/>
      <c r="Q28" s="93"/>
      <c r="R28" s="121"/>
      <c r="S28" s="121"/>
      <c r="T28" s="93"/>
      <c r="U28" s="93"/>
      <c r="V28" s="93"/>
    </row>
    <row r="29" spans="2:22" ht="105" x14ac:dyDescent="0.25">
      <c r="B29" s="4" t="s">
        <v>150</v>
      </c>
      <c r="C29" s="3" t="str">
        <f>IF('1 lentelė'!C30="","",'1 lentelė'!C30)</f>
        <v>R057724-225000-0014</v>
      </c>
      <c r="D29" s="93" t="str">
        <f>IF('1 lentelė'!D30="","",'1 lentelė'!D30)</f>
        <v>Pasvalio P. Vileišio  gimnazijos modernizavimas</v>
      </c>
      <c r="E29" s="114" t="s">
        <v>623</v>
      </c>
      <c r="F29" s="29" t="s">
        <v>624</v>
      </c>
      <c r="G29" s="114">
        <v>1</v>
      </c>
      <c r="H29" s="114" t="s">
        <v>612</v>
      </c>
      <c r="I29" s="29" t="s">
        <v>613</v>
      </c>
      <c r="J29" s="114">
        <v>560</v>
      </c>
      <c r="K29" s="121"/>
      <c r="L29" s="93"/>
      <c r="M29" s="93"/>
      <c r="N29" s="93"/>
      <c r="O29" s="93"/>
      <c r="P29" s="93"/>
      <c r="Q29" s="93"/>
      <c r="R29" s="121"/>
      <c r="S29" s="121"/>
      <c r="T29" s="93"/>
      <c r="U29" s="93"/>
      <c r="V29" s="93"/>
    </row>
    <row r="30" spans="2:22" ht="105" x14ac:dyDescent="0.25">
      <c r="B30" s="4" t="s">
        <v>151</v>
      </c>
      <c r="C30" s="3" t="str">
        <f>IF('1 lentelė'!C31="","",'1 lentelė'!C31)</f>
        <v>R057724-225000-0015</v>
      </c>
      <c r="D30" s="93" t="str">
        <f>IF('1 lentelė'!D31="","",'1 lentelė'!D31)</f>
        <v>“Ugdymo aplinkos modernizavimas Rokiškio J. Tumo-Vaižganto gimnazijoje bei Rokiškio J. Tūbelio progimnazijoje“</v>
      </c>
      <c r="E30" s="122" t="s">
        <v>623</v>
      </c>
      <c r="F30" s="64" t="s">
        <v>624</v>
      </c>
      <c r="G30" s="122">
        <v>2</v>
      </c>
      <c r="H30" s="122" t="s">
        <v>612</v>
      </c>
      <c r="I30" s="64" t="s">
        <v>613</v>
      </c>
      <c r="J30" s="122">
        <v>870</v>
      </c>
      <c r="K30" s="121"/>
      <c r="L30" s="93"/>
      <c r="M30" s="93"/>
      <c r="N30" s="93"/>
      <c r="O30" s="93"/>
      <c r="P30" s="93"/>
      <c r="Q30" s="93"/>
      <c r="R30" s="121"/>
      <c r="S30" s="121"/>
      <c r="T30" s="93"/>
      <c r="U30" s="93"/>
      <c r="V30" s="93"/>
    </row>
    <row r="31" spans="2:22" ht="57" x14ac:dyDescent="0.25">
      <c r="B31" s="54" t="s">
        <v>152</v>
      </c>
      <c r="C31" s="57" t="str">
        <f>IF('1 lentelė'!C32="","",'1 lentelė'!C32)</f>
        <v/>
      </c>
      <c r="D31" s="91" t="str">
        <f>IF('1 lentelė'!D32="","",'1 lentelė'!D32)</f>
        <v>Priemonė:Neformaliojo švietimo infrastruktūros tobulinimas</v>
      </c>
      <c r="E31" s="113"/>
      <c r="F31" s="113"/>
      <c r="G31" s="113"/>
      <c r="H31" s="113"/>
      <c r="I31" s="113"/>
      <c r="J31" s="113"/>
      <c r="K31" s="113"/>
      <c r="L31" s="92"/>
      <c r="M31" s="92"/>
      <c r="N31" s="92"/>
      <c r="O31" s="92"/>
      <c r="P31" s="92"/>
      <c r="Q31" s="92"/>
      <c r="R31" s="113"/>
      <c r="S31" s="113"/>
      <c r="T31" s="92"/>
      <c r="U31" s="92"/>
      <c r="V31" s="92"/>
    </row>
    <row r="32" spans="2:22" ht="105" x14ac:dyDescent="0.25">
      <c r="B32" s="4" t="s">
        <v>153</v>
      </c>
      <c r="C32" s="3" t="str">
        <f>IF('1 lentelė'!C33="","",'1 lentelė'!C33)</f>
        <v>R057725-240000-0016</v>
      </c>
      <c r="D32" s="93" t="str">
        <f>IF('1 lentelė'!D33="","",'1 lentelė'!D33)</f>
        <v>Neformalaus ugdymo galimybių plėtojimas, modernizuojant Biržų Vlado Jakubėno muzikos mokyklos ir  rajono kūno kultūros ir sporto centro infrastruktūrą</v>
      </c>
      <c r="E32" s="29" t="s">
        <v>628</v>
      </c>
      <c r="F32" s="29" t="s">
        <v>626</v>
      </c>
      <c r="G32" s="29">
        <v>2</v>
      </c>
      <c r="H32" s="114" t="s">
        <v>612</v>
      </c>
      <c r="I32" s="29" t="s">
        <v>613</v>
      </c>
      <c r="J32" s="114">
        <v>620</v>
      </c>
      <c r="K32" s="114"/>
      <c r="L32" s="93"/>
      <c r="M32" s="93"/>
      <c r="N32" s="93"/>
      <c r="O32" s="93"/>
      <c r="P32" s="93"/>
      <c r="Q32" s="93"/>
      <c r="R32" s="121"/>
      <c r="S32" s="121"/>
      <c r="T32" s="93"/>
      <c r="U32" s="93"/>
      <c r="V32" s="93"/>
    </row>
    <row r="33" spans="2:22" ht="90" x14ac:dyDescent="0.25">
      <c r="B33" s="4" t="s">
        <v>154</v>
      </c>
      <c r="C33" s="3" t="str">
        <f>IF('1 lentelė'!C34="","",'1 lentelė'!C34)</f>
        <v>R057725-245000-0017</v>
      </c>
      <c r="D33" s="93" t="str">
        <f>IF('1 lentelė'!D34="","",'1 lentelė'!D34)</f>
        <v>Infrastruktūros pritaikymas neformaliajam vaikų švietimui Kupiškio rajone</v>
      </c>
      <c r="E33" s="114" t="s">
        <v>628</v>
      </c>
      <c r="F33" s="29" t="s">
        <v>626</v>
      </c>
      <c r="G33" s="114">
        <v>1</v>
      </c>
      <c r="H33" s="114" t="s">
        <v>612</v>
      </c>
      <c r="I33" s="29" t="s">
        <v>613</v>
      </c>
      <c r="J33" s="114">
        <v>320</v>
      </c>
      <c r="K33" s="114"/>
      <c r="L33" s="93"/>
      <c r="M33" s="93"/>
      <c r="N33" s="93"/>
      <c r="O33" s="93"/>
      <c r="P33" s="93"/>
      <c r="Q33" s="93"/>
      <c r="R33" s="121"/>
      <c r="S33" s="121"/>
      <c r="T33" s="93"/>
      <c r="U33" s="93"/>
      <c r="V33" s="93"/>
    </row>
    <row r="34" spans="2:22" ht="90" x14ac:dyDescent="0.25">
      <c r="B34" s="4" t="s">
        <v>155</v>
      </c>
      <c r="C34" s="3" t="str">
        <f>IF('1 lentelė'!C35="","",'1 lentelė'!C35)</f>
        <v>R057725-245000-0018</v>
      </c>
      <c r="D34" s="93" t="str">
        <f>IF('1 lentelė'!D35="","",'1 lentelė'!D35)</f>
        <v>Neformaliojo švietimo infrastruktūros tobulinimas Panevėžio mieste</v>
      </c>
      <c r="E34" s="114" t="s">
        <v>628</v>
      </c>
      <c r="F34" s="29" t="s">
        <v>627</v>
      </c>
      <c r="G34" s="114">
        <v>2</v>
      </c>
      <c r="H34" s="114" t="s">
        <v>612</v>
      </c>
      <c r="I34" s="29" t="s">
        <v>613</v>
      </c>
      <c r="J34" s="114">
        <v>800</v>
      </c>
      <c r="K34" s="29"/>
      <c r="L34" s="93"/>
      <c r="M34" s="93"/>
      <c r="N34" s="93"/>
      <c r="O34" s="93"/>
      <c r="P34" s="93"/>
      <c r="Q34" s="93"/>
      <c r="R34" s="121"/>
      <c r="S34" s="121"/>
      <c r="T34" s="93"/>
      <c r="U34" s="93"/>
      <c r="V34" s="93"/>
    </row>
    <row r="35" spans="2:22" ht="90" x14ac:dyDescent="0.25">
      <c r="B35" s="4" t="s">
        <v>156</v>
      </c>
      <c r="C35" s="3" t="str">
        <f>IF('1 lentelė'!C36="","",'1 lentelė'!C36)</f>
        <v>R057725-240000-0019</v>
      </c>
      <c r="D35" s="93" t="str">
        <f>IF('1 lentelė'!D36="","",'1 lentelė'!D36)</f>
        <v xml:space="preserve">Neformalaus ugdymosi galimybių plėtra Pasvalio muzikos mokykloje </v>
      </c>
      <c r="E35" s="29" t="s">
        <v>628</v>
      </c>
      <c r="F35" s="29" t="s">
        <v>626</v>
      </c>
      <c r="G35" s="114">
        <v>1</v>
      </c>
      <c r="H35" s="114" t="s">
        <v>612</v>
      </c>
      <c r="I35" s="29" t="s">
        <v>613</v>
      </c>
      <c r="J35" s="114">
        <v>300</v>
      </c>
      <c r="K35" s="29"/>
      <c r="L35" s="93"/>
      <c r="M35" s="93"/>
      <c r="N35" s="93"/>
      <c r="O35" s="93"/>
      <c r="P35" s="93"/>
      <c r="Q35" s="93"/>
      <c r="R35" s="121"/>
      <c r="S35" s="121"/>
      <c r="T35" s="93"/>
      <c r="U35" s="93"/>
      <c r="V35" s="93"/>
    </row>
    <row r="36" spans="2:22" ht="90" x14ac:dyDescent="0.25">
      <c r="B36" s="4" t="s">
        <v>157</v>
      </c>
      <c r="C36" s="3" t="str">
        <f>IF('1 lentelė'!C37="","",'1 lentelė'!C37)</f>
        <v>R057725-240000-0020</v>
      </c>
      <c r="D36" s="93" t="str">
        <f>IF('1 lentelė'!D37="","",'1 lentelė'!D37)</f>
        <v>Vaikų ir jaunimo neformalaus ugdymosi galimybių plėtra Rokiškio rajone</v>
      </c>
      <c r="E36" s="29" t="s">
        <v>628</v>
      </c>
      <c r="F36" s="29" t="s">
        <v>626</v>
      </c>
      <c r="G36" s="29">
        <v>4</v>
      </c>
      <c r="H36" s="114" t="s">
        <v>612</v>
      </c>
      <c r="I36" s="29" t="s">
        <v>613</v>
      </c>
      <c r="J36" s="29">
        <v>1300</v>
      </c>
      <c r="K36" s="114"/>
      <c r="L36" s="93"/>
      <c r="M36" s="93"/>
      <c r="N36" s="93"/>
      <c r="O36" s="93"/>
      <c r="P36" s="93"/>
      <c r="Q36" s="93"/>
      <c r="R36" s="121"/>
      <c r="S36" s="121"/>
      <c r="T36" s="93"/>
      <c r="U36" s="93"/>
      <c r="V36" s="93"/>
    </row>
    <row r="37" spans="2:22" ht="90" x14ac:dyDescent="0.25">
      <c r="B37" s="4" t="s">
        <v>158</v>
      </c>
      <c r="C37" s="3" t="str">
        <f>IF('1 lentelė'!C38="","",'1 lentelė'!C38)</f>
        <v>R057725-240000-0021</v>
      </c>
      <c r="D37" s="93" t="str">
        <f>IF('1 lentelė'!D38="","",'1 lentelė'!D38)</f>
        <v>Neformaliojo švietimo infrastruktūros tobulinimas Panevėžio r. muzikos mokykloje</v>
      </c>
      <c r="E37" s="29" t="s">
        <v>629</v>
      </c>
      <c r="F37" s="29" t="s">
        <v>613</v>
      </c>
      <c r="G37" s="29">
        <v>210</v>
      </c>
      <c r="H37" s="29" t="s">
        <v>628</v>
      </c>
      <c r="I37" s="29" t="s">
        <v>626</v>
      </c>
      <c r="J37" s="29">
        <v>1</v>
      </c>
      <c r="K37" s="29"/>
      <c r="L37" s="93"/>
      <c r="M37" s="93"/>
      <c r="N37" s="93"/>
      <c r="O37" s="93"/>
      <c r="P37" s="93"/>
      <c r="Q37" s="93"/>
      <c r="R37" s="121"/>
      <c r="S37" s="121"/>
      <c r="T37" s="93"/>
      <c r="U37" s="93"/>
      <c r="V37" s="93"/>
    </row>
    <row r="38" spans="2:22" ht="71.25" x14ac:dyDescent="0.25">
      <c r="B38" s="55" t="s">
        <v>548</v>
      </c>
      <c r="C38" s="56" t="str">
        <f>IF('1 lentelė'!C39="","",'1 lentelė'!C39)</f>
        <v/>
      </c>
      <c r="D38" s="90" t="str">
        <f>IF('1 lentelė'!D39="","",'1 lentelė'!D39)</f>
        <v>Uždavinys: Išplėsti socialines paslaugas bei modernizuoti socialinių paslaugų infrastruktūrą</v>
      </c>
      <c r="E38" s="112"/>
      <c r="F38" s="112"/>
      <c r="G38" s="112"/>
      <c r="H38" s="112"/>
      <c r="I38" s="112"/>
      <c r="J38" s="112"/>
      <c r="K38" s="112"/>
      <c r="L38" s="95"/>
      <c r="M38" s="95"/>
      <c r="N38" s="95"/>
      <c r="O38" s="95"/>
      <c r="P38" s="95"/>
      <c r="Q38" s="95"/>
      <c r="R38" s="112"/>
      <c r="S38" s="112"/>
      <c r="T38" s="95"/>
      <c r="U38" s="95"/>
      <c r="V38" s="95"/>
    </row>
    <row r="39" spans="2:22" ht="71.25" x14ac:dyDescent="0.25">
      <c r="B39" s="54" t="s">
        <v>161</v>
      </c>
      <c r="C39" s="57" t="str">
        <f>IF('1 lentelė'!C40="","",'1 lentelė'!C40)</f>
        <v/>
      </c>
      <c r="D39" s="91" t="str">
        <f>IF('1 lentelė'!D40="","",'1 lentelė'!D40)</f>
        <v>Priemonė:  Socialinio būsto pažeidžiamoms gyventojų grupėms prieinamumo didinimas</v>
      </c>
      <c r="E39" s="113"/>
      <c r="F39" s="113"/>
      <c r="G39" s="113"/>
      <c r="H39" s="113"/>
      <c r="I39" s="113"/>
      <c r="J39" s="113"/>
      <c r="K39" s="113"/>
      <c r="L39" s="92"/>
      <c r="M39" s="92"/>
      <c r="N39" s="92"/>
      <c r="O39" s="92"/>
      <c r="P39" s="92"/>
      <c r="Q39" s="92"/>
      <c r="R39" s="113"/>
      <c r="S39" s="113"/>
      <c r="T39" s="92"/>
      <c r="U39" s="92"/>
      <c r="V39" s="92"/>
    </row>
    <row r="40" spans="2:22" ht="60" x14ac:dyDescent="0.25">
      <c r="B40" s="4" t="s">
        <v>162</v>
      </c>
      <c r="C40" s="3" t="str">
        <f>IF('1 lentelė'!C41="","",'1 lentelė'!C41)</f>
        <v>R054408-260000-0022</v>
      </c>
      <c r="D40" s="93" t="str">
        <f>IF('1 lentelė'!D41="","",'1 lentelė'!D41)</f>
        <v>Biržų rajono savivaldybės socialinio būsto fondo plėtra</v>
      </c>
      <c r="E40" s="29" t="s">
        <v>630</v>
      </c>
      <c r="F40" s="29" t="s">
        <v>631</v>
      </c>
      <c r="G40" s="29">
        <v>25</v>
      </c>
      <c r="H40" s="114"/>
      <c r="I40" s="114"/>
      <c r="J40" s="121"/>
      <c r="K40" s="121"/>
      <c r="L40" s="93"/>
      <c r="M40" s="93"/>
      <c r="N40" s="93"/>
      <c r="O40" s="93"/>
      <c r="P40" s="93"/>
      <c r="Q40" s="93"/>
      <c r="R40" s="121"/>
      <c r="S40" s="121"/>
      <c r="T40" s="93"/>
      <c r="U40" s="93"/>
      <c r="V40" s="93"/>
    </row>
    <row r="41" spans="2:22" ht="45" x14ac:dyDescent="0.25">
      <c r="B41" s="4" t="s">
        <v>164</v>
      </c>
      <c r="C41" s="3" t="str">
        <f>IF('1 lentelė'!C42="","",'1 lentelė'!C42)</f>
        <v>R054408-252600-0023</v>
      </c>
      <c r="D41" s="93" t="str">
        <f>IF('1 lentelė'!D42="","",'1 lentelė'!D42)</f>
        <v>Socialinio būsto fondo plėtra Kupiškio rajono savivaldybėje</v>
      </c>
      <c r="E41" s="114" t="s">
        <v>632</v>
      </c>
      <c r="F41" s="29" t="s">
        <v>633</v>
      </c>
      <c r="G41" s="114">
        <v>11</v>
      </c>
      <c r="H41" s="114"/>
      <c r="I41" s="114"/>
      <c r="J41" s="121"/>
      <c r="K41" s="121"/>
      <c r="L41" s="93"/>
      <c r="M41" s="93"/>
      <c r="N41" s="93"/>
      <c r="O41" s="93"/>
      <c r="P41" s="93"/>
      <c r="Q41" s="93"/>
      <c r="R41" s="121"/>
      <c r="S41" s="121"/>
      <c r="T41" s="93"/>
      <c r="U41" s="93"/>
      <c r="V41" s="93"/>
    </row>
    <row r="42" spans="2:22" ht="45" x14ac:dyDescent="0.25">
      <c r="B42" s="4" t="s">
        <v>165</v>
      </c>
      <c r="C42" s="3" t="str">
        <f>IF('1 lentelė'!C43="","",'1 lentelė'!C43)</f>
        <v>R054408-255000-0024</v>
      </c>
      <c r="D42" s="93" t="str">
        <f>IF('1 lentelė'!D43="","",'1 lentelė'!D43)</f>
        <v>Socialinio būsto plėtra</v>
      </c>
      <c r="E42" s="114" t="s">
        <v>630</v>
      </c>
      <c r="F42" s="61" t="s">
        <v>633</v>
      </c>
      <c r="G42" s="114">
        <v>71</v>
      </c>
      <c r="H42" s="114"/>
      <c r="I42" s="114"/>
      <c r="J42" s="121"/>
      <c r="K42" s="121"/>
      <c r="L42" s="93"/>
      <c r="M42" s="93"/>
      <c r="N42" s="93"/>
      <c r="O42" s="93"/>
      <c r="P42" s="93"/>
      <c r="Q42" s="93"/>
      <c r="R42" s="121"/>
      <c r="S42" s="121"/>
      <c r="T42" s="93"/>
      <c r="U42" s="93"/>
      <c r="V42" s="93"/>
    </row>
    <row r="43" spans="2:22" ht="60" x14ac:dyDescent="0.25">
      <c r="B43" s="4" t="s">
        <v>166</v>
      </c>
      <c r="C43" s="3" t="str">
        <f>IF('1 lentelė'!C44="","",'1 lentelė'!C44)</f>
        <v>R054408-250000-0025</v>
      </c>
      <c r="D43" s="93" t="str">
        <f>IF('1 lentelė'!D44="","",'1 lentelė'!D44)</f>
        <v>Socialinio būsto fondo plėtra Panevėžio rajono savivaldybėje</v>
      </c>
      <c r="E43" s="29" t="s">
        <v>630</v>
      </c>
      <c r="F43" s="29" t="s">
        <v>631</v>
      </c>
      <c r="G43" s="29">
        <v>24</v>
      </c>
      <c r="H43" s="29"/>
      <c r="I43" s="29"/>
      <c r="J43" s="121"/>
      <c r="K43" s="121"/>
      <c r="L43" s="93"/>
      <c r="M43" s="93"/>
      <c r="N43" s="93"/>
      <c r="O43" s="93"/>
      <c r="P43" s="93"/>
      <c r="Q43" s="93"/>
      <c r="R43" s="121"/>
      <c r="S43" s="121"/>
      <c r="T43" s="93"/>
      <c r="U43" s="93"/>
      <c r="V43" s="93"/>
    </row>
    <row r="44" spans="2:22" ht="60" x14ac:dyDescent="0.25">
      <c r="B44" s="4" t="s">
        <v>167</v>
      </c>
      <c r="C44" s="3" t="str">
        <f>IF('1 lentelė'!C45="","",'1 lentelė'!C45)</f>
        <v>R054408-260000-0026</v>
      </c>
      <c r="D44" s="93" t="str">
        <f>IF('1 lentelė'!D45="","",'1 lentelė'!D45)</f>
        <v>Pasvalio rajono savivaldybės socialinio būsto fondo plėtra</v>
      </c>
      <c r="E44" s="114" t="s">
        <v>630</v>
      </c>
      <c r="F44" s="29" t="s">
        <v>634</v>
      </c>
      <c r="G44" s="114">
        <v>15</v>
      </c>
      <c r="H44" s="114"/>
      <c r="I44" s="114"/>
      <c r="J44" s="121"/>
      <c r="K44" s="121"/>
      <c r="L44" s="93"/>
      <c r="M44" s="93"/>
      <c r="N44" s="93"/>
      <c r="O44" s="93"/>
      <c r="P44" s="93"/>
      <c r="Q44" s="93"/>
      <c r="R44" s="121"/>
      <c r="S44" s="121"/>
      <c r="T44" s="93"/>
      <c r="U44" s="93"/>
      <c r="V44" s="93"/>
    </row>
    <row r="45" spans="2:22" ht="45" x14ac:dyDescent="0.25">
      <c r="B45" s="4" t="s">
        <v>168</v>
      </c>
      <c r="C45" s="3" t="str">
        <f>IF('1 lentelė'!C46="","",'1 lentelė'!C46)</f>
        <v>R054408-260000-0027</v>
      </c>
      <c r="D45" s="93" t="str">
        <f>IF('1 lentelė'!D46="","",'1 lentelė'!D46)</f>
        <v>Socialinio būsto fondo plėtra Rokiškio rajono savivaldybėje</v>
      </c>
      <c r="E45" s="114" t="s">
        <v>630</v>
      </c>
      <c r="F45" s="61" t="s">
        <v>633</v>
      </c>
      <c r="G45" s="114">
        <v>20</v>
      </c>
      <c r="H45" s="29"/>
      <c r="I45" s="29"/>
      <c r="J45" s="121"/>
      <c r="K45" s="121"/>
      <c r="L45" s="93"/>
      <c r="M45" s="93"/>
      <c r="N45" s="93"/>
      <c r="O45" s="93"/>
      <c r="P45" s="93"/>
      <c r="Q45" s="93"/>
      <c r="R45" s="121"/>
      <c r="S45" s="121"/>
      <c r="T45" s="93"/>
      <c r="U45" s="93"/>
      <c r="V45" s="93"/>
    </row>
    <row r="46" spans="2:22" ht="42.75" x14ac:dyDescent="0.25">
      <c r="B46" s="54" t="s">
        <v>180</v>
      </c>
      <c r="C46" s="57" t="str">
        <f>IF('1 lentelė'!C47="","",'1 lentelė'!C47)</f>
        <v/>
      </c>
      <c r="D46" s="91" t="str">
        <f>IF('1 lentelė'!D47="","",'1 lentelė'!D47)</f>
        <v>Priemonė:  Socialinių paslaugų infrastruktūros plėtra</v>
      </c>
      <c r="E46" s="113"/>
      <c r="F46" s="113"/>
      <c r="G46" s="113"/>
      <c r="H46" s="113"/>
      <c r="I46" s="113"/>
      <c r="J46" s="113"/>
      <c r="K46" s="113"/>
      <c r="L46" s="92"/>
      <c r="M46" s="92"/>
      <c r="N46" s="92"/>
      <c r="O46" s="92"/>
      <c r="P46" s="92"/>
      <c r="Q46" s="92"/>
      <c r="R46" s="113"/>
      <c r="S46" s="113"/>
      <c r="T46" s="92"/>
      <c r="U46" s="92"/>
      <c r="V46" s="92"/>
    </row>
    <row r="47" spans="2:22" ht="120" x14ac:dyDescent="0.25">
      <c r="B47" s="4" t="s">
        <v>182</v>
      </c>
      <c r="C47" s="3" t="str">
        <f>IF('1 lentelė'!C48="","",'1 lentelė'!C48)</f>
        <v>R054407-270000-0028</v>
      </c>
      <c r="D47" s="93" t="str">
        <f>IF('1 lentelė'!D48="","",'1 lentelė'!D48)</f>
        <v>Biržų rajono Legailių globos namų socialinių  paslaugų  infrastruktūros  modernizavimas</v>
      </c>
      <c r="E47" s="114" t="s">
        <v>635</v>
      </c>
      <c r="F47" s="29" t="s">
        <v>636</v>
      </c>
      <c r="G47" s="114">
        <v>1</v>
      </c>
      <c r="H47" s="114" t="s">
        <v>637</v>
      </c>
      <c r="I47" s="29" t="s">
        <v>638</v>
      </c>
      <c r="J47" s="114">
        <v>35</v>
      </c>
      <c r="K47" s="114" t="s">
        <v>639</v>
      </c>
      <c r="L47" s="29" t="s">
        <v>640</v>
      </c>
      <c r="M47" s="114">
        <v>25</v>
      </c>
      <c r="N47" s="114"/>
      <c r="O47" s="93"/>
      <c r="P47" s="93"/>
      <c r="Q47" s="93"/>
      <c r="R47" s="121"/>
      <c r="S47" s="121"/>
      <c r="T47" s="93"/>
      <c r="U47" s="93"/>
      <c r="V47" s="93"/>
    </row>
    <row r="48" spans="2:22" ht="120" x14ac:dyDescent="0.25">
      <c r="B48" s="4" t="s">
        <v>183</v>
      </c>
      <c r="C48" s="3" t="str">
        <f>IF('1 lentelė'!C49="","",'1 lentelė'!C49)</f>
        <v>R054407-275000-0029</v>
      </c>
      <c r="D48" s="93" t="str">
        <f>IF('1 lentelė'!D49="","",'1 lentelė'!D49)</f>
        <v>Dalies patalpų Krantinės g. 28. Kupiškio m., modernizavimas įkuriant savarankiško gyvenimo namus</v>
      </c>
      <c r="E48" s="114" t="s">
        <v>635</v>
      </c>
      <c r="F48" s="29" t="s">
        <v>641</v>
      </c>
      <c r="G48" s="114">
        <v>1</v>
      </c>
      <c r="H48" s="114" t="s">
        <v>637</v>
      </c>
      <c r="I48" s="29" t="s">
        <v>638</v>
      </c>
      <c r="J48" s="114">
        <v>13</v>
      </c>
      <c r="K48" s="114" t="s">
        <v>639</v>
      </c>
      <c r="L48" s="29" t="s">
        <v>640</v>
      </c>
      <c r="M48" s="114">
        <v>10</v>
      </c>
      <c r="N48" s="114"/>
      <c r="O48" s="93"/>
      <c r="P48" s="93"/>
      <c r="Q48" s="93"/>
      <c r="R48" s="121"/>
      <c r="S48" s="121"/>
      <c r="T48" s="93"/>
      <c r="U48" s="93"/>
      <c r="V48" s="93"/>
    </row>
    <row r="49" spans="2:22" ht="120" x14ac:dyDescent="0.25">
      <c r="B49" s="4" t="s">
        <v>184</v>
      </c>
      <c r="C49" s="3" t="str">
        <f>IF('1 lentelė'!C50="","",'1 lentelė'!C50)</f>
        <v>R054407-275000-030</v>
      </c>
      <c r="D49" s="93" t="str">
        <f>IF('1 lentelė'!D50="","",'1 lentelė'!D50)</f>
        <v>VšĮ Šv. Juozapo globos namų infrastuktūros modernizavimas ir plėtra įkuriant savarankiško gyvenimo namus</v>
      </c>
      <c r="E49" s="114" t="s">
        <v>635</v>
      </c>
      <c r="F49" s="29" t="s">
        <v>641</v>
      </c>
      <c r="G49" s="114">
        <v>2</v>
      </c>
      <c r="H49" s="114" t="s">
        <v>637</v>
      </c>
      <c r="I49" s="29" t="s">
        <v>638</v>
      </c>
      <c r="J49" s="114">
        <v>147</v>
      </c>
      <c r="K49" s="114" t="s">
        <v>639</v>
      </c>
      <c r="L49" s="29" t="s">
        <v>640</v>
      </c>
      <c r="M49" s="114">
        <v>91</v>
      </c>
      <c r="N49" s="114"/>
      <c r="O49" s="93"/>
      <c r="P49" s="93"/>
      <c r="Q49" s="93"/>
      <c r="R49" s="121"/>
      <c r="S49" s="121"/>
      <c r="T49" s="93"/>
      <c r="U49" s="93"/>
      <c r="V49" s="93"/>
    </row>
    <row r="50" spans="2:22" ht="132" customHeight="1" x14ac:dyDescent="0.25">
      <c r="B50" s="4" t="s">
        <v>185</v>
      </c>
      <c r="C50" s="3" t="str">
        <f>IF('1 lentelė'!C51="","",'1 lentelė'!C51)</f>
        <v>R054407-275000-0031</v>
      </c>
      <c r="D50" s="93" t="str">
        <f>IF('1 lentelė'!D51="","",'1 lentelė'!D51)</f>
        <v>Socialinių paslaugų infrastruktūros plėtra Pasvalio rajone</v>
      </c>
      <c r="E50" s="114" t="s">
        <v>635</v>
      </c>
      <c r="F50" s="29" t="s">
        <v>641</v>
      </c>
      <c r="G50" s="114">
        <v>1</v>
      </c>
      <c r="H50" s="114" t="s">
        <v>637</v>
      </c>
      <c r="I50" s="29" t="s">
        <v>638</v>
      </c>
      <c r="J50" s="114">
        <v>120</v>
      </c>
      <c r="K50" s="114" t="s">
        <v>639</v>
      </c>
      <c r="L50" s="29" t="s">
        <v>640</v>
      </c>
      <c r="M50" s="114">
        <v>40</v>
      </c>
      <c r="N50" s="114"/>
      <c r="O50" s="93"/>
      <c r="P50" s="93"/>
      <c r="Q50" s="93"/>
      <c r="R50" s="121"/>
      <c r="S50" s="121"/>
      <c r="T50" s="93"/>
      <c r="U50" s="93"/>
      <c r="V50" s="93"/>
    </row>
    <row r="51" spans="2:22" ht="132.75" customHeight="1" x14ac:dyDescent="0.25">
      <c r="B51" s="4" t="s">
        <v>186</v>
      </c>
      <c r="C51" s="3" t="str">
        <f>IF('1 lentelė'!C52="","",'1 lentelė'!C52)</f>
        <v>R054407-275000-0032</v>
      </c>
      <c r="D51" s="93" t="str">
        <f>IF('1 lentelė'!D52="","",'1 lentelė'!D52)</f>
        <v>Socialinių paslaugų infrastruktūros plėtra Panevėžio rajono savivaldybėje</v>
      </c>
      <c r="E51" s="114" t="s">
        <v>635</v>
      </c>
      <c r="F51" s="29" t="s">
        <v>636</v>
      </c>
      <c r="G51" s="123">
        <v>1</v>
      </c>
      <c r="H51" s="114" t="s">
        <v>637</v>
      </c>
      <c r="I51" s="29" t="s">
        <v>638</v>
      </c>
      <c r="J51" s="114">
        <v>36</v>
      </c>
      <c r="K51" s="114" t="s">
        <v>639</v>
      </c>
      <c r="L51" s="29" t="s">
        <v>640</v>
      </c>
      <c r="M51" s="114">
        <v>22</v>
      </c>
      <c r="N51" s="114"/>
      <c r="O51" s="93"/>
      <c r="P51" s="93"/>
      <c r="Q51" s="93"/>
      <c r="R51" s="121"/>
      <c r="S51" s="121"/>
      <c r="T51" s="93"/>
      <c r="U51" s="93"/>
      <c r="V51" s="93"/>
    </row>
    <row r="52" spans="2:22" ht="28.5" x14ac:dyDescent="0.25">
      <c r="B52" s="55" t="s">
        <v>549</v>
      </c>
      <c r="C52" s="56" t="str">
        <f>IF('1 lentelė'!C53="","",'1 lentelė'!C53)</f>
        <v/>
      </c>
      <c r="D52" s="90" t="str">
        <f>IF('1 lentelė'!D53="","",'1 lentelė'!D53)</f>
        <v>Uždavinys: Sustiprinti sveikatą</v>
      </c>
      <c r="E52" s="112"/>
      <c r="F52" s="112"/>
      <c r="G52" s="112"/>
      <c r="H52" s="112"/>
      <c r="I52" s="112"/>
      <c r="J52" s="112"/>
      <c r="K52" s="112"/>
      <c r="L52" s="95"/>
      <c r="M52" s="95"/>
      <c r="N52" s="95"/>
      <c r="O52" s="95"/>
      <c r="P52" s="95"/>
      <c r="Q52" s="95"/>
      <c r="R52" s="112"/>
      <c r="S52" s="112"/>
      <c r="T52" s="95"/>
      <c r="U52" s="95"/>
      <c r="V52" s="95"/>
    </row>
    <row r="53" spans="2:22" ht="66.75" customHeight="1" x14ac:dyDescent="0.25">
      <c r="B53" s="54" t="s">
        <v>200</v>
      </c>
      <c r="C53" s="57" t="str">
        <f>IF('1 lentelė'!C54="","",'1 lentelė'!C54)</f>
        <v/>
      </c>
      <c r="D53" s="91" t="str">
        <f>IF('1 lentelė'!D54="","",'1 lentelė'!D54)</f>
        <v>Priemonė:  Gyventojų sveikatos stiprinimas bei ligų prevencijos vykdymas</v>
      </c>
      <c r="E53" s="113"/>
      <c r="F53" s="113"/>
      <c r="G53" s="113"/>
      <c r="H53" s="113"/>
      <c r="I53" s="113"/>
      <c r="J53" s="113"/>
      <c r="K53" s="113"/>
      <c r="L53" s="92"/>
      <c r="M53" s="92"/>
      <c r="N53" s="92"/>
      <c r="O53" s="92"/>
      <c r="P53" s="92"/>
      <c r="Q53" s="92"/>
      <c r="R53" s="113"/>
      <c r="S53" s="113"/>
      <c r="T53" s="92"/>
      <c r="U53" s="92"/>
      <c r="V53" s="92"/>
    </row>
    <row r="54" spans="2:22" ht="176.25" customHeight="1" x14ac:dyDescent="0.25">
      <c r="B54" s="4" t="s">
        <v>203</v>
      </c>
      <c r="C54" s="3" t="str">
        <f>IF('1 lentelė'!C55="","",'1 lentelė'!C55)</f>
        <v>R056630-470000-0033</v>
      </c>
      <c r="D54" s="93" t="str">
        <f>IF('1 lentelė'!D55="","",'1 lentelė'!D55)</f>
        <v>Sveikatos ugdymo priemonių įgyvendinimas Biržų rajonono savivaldybėje</v>
      </c>
      <c r="E54" s="124" t="s">
        <v>642</v>
      </c>
      <c r="F54" s="29" t="s">
        <v>643</v>
      </c>
      <c r="G54" s="29">
        <v>1075</v>
      </c>
      <c r="H54" s="29"/>
      <c r="I54" s="121"/>
      <c r="J54" s="121"/>
      <c r="K54" s="121"/>
      <c r="L54" s="93"/>
      <c r="M54" s="93"/>
      <c r="N54" s="93"/>
      <c r="O54" s="93"/>
      <c r="P54" s="93"/>
      <c r="Q54" s="93"/>
      <c r="R54" s="121"/>
      <c r="S54" s="121"/>
      <c r="T54" s="93"/>
      <c r="U54" s="93"/>
      <c r="V54" s="93"/>
    </row>
    <row r="55" spans="2:22" ht="165" x14ac:dyDescent="0.25">
      <c r="B55" s="4" t="s">
        <v>219</v>
      </c>
      <c r="C55" s="3" t="str">
        <f>IF('1 lentelė'!C56="","",'1 lentelė'!C56)</f>
        <v>R056630-470000-0034</v>
      </c>
      <c r="D55" s="93" t="str">
        <f>IF('1 lentelė'!D56="","",'1 lentelė'!D56)</f>
        <v>Sveikos gyvensenos skatinimas Kupiškio rajono savivaldybėje</v>
      </c>
      <c r="E55" s="114" t="s">
        <v>644</v>
      </c>
      <c r="F55" s="29" t="s">
        <v>643</v>
      </c>
      <c r="G55" s="114">
        <v>921</v>
      </c>
      <c r="H55" s="114"/>
      <c r="I55" s="121"/>
      <c r="J55" s="121"/>
      <c r="K55" s="121"/>
      <c r="L55" s="93"/>
      <c r="M55" s="93"/>
      <c r="N55" s="93"/>
      <c r="O55" s="93"/>
      <c r="P55" s="93"/>
      <c r="Q55" s="93"/>
      <c r="R55" s="121"/>
      <c r="S55" s="121"/>
      <c r="T55" s="93"/>
      <c r="U55" s="93"/>
      <c r="V55" s="93"/>
    </row>
    <row r="56" spans="2:22" ht="165" x14ac:dyDescent="0.25">
      <c r="B56" s="4" t="s">
        <v>220</v>
      </c>
      <c r="C56" s="3" t="str">
        <f>IF('1 lentelė'!C57="","",'1 lentelė'!C57)</f>
        <v>R056630-470000-0035</v>
      </c>
      <c r="D56" s="93" t="str">
        <f>IF('1 lentelė'!D57="","",'1 lentelė'!D57)</f>
        <v>Sveikos gyvensenos skatinimas Panevėžio mieste</v>
      </c>
      <c r="E56" s="114" t="s">
        <v>644</v>
      </c>
      <c r="F56" s="125" t="s">
        <v>643</v>
      </c>
      <c r="G56" s="114">
        <v>1989</v>
      </c>
      <c r="H56" s="114"/>
      <c r="I56" s="121"/>
      <c r="J56" s="121"/>
      <c r="K56" s="121"/>
      <c r="L56" s="93"/>
      <c r="M56" s="93"/>
      <c r="N56" s="93"/>
      <c r="O56" s="93"/>
      <c r="P56" s="93"/>
      <c r="Q56" s="93"/>
      <c r="R56" s="121"/>
      <c r="S56" s="121"/>
      <c r="T56" s="93"/>
      <c r="U56" s="93"/>
      <c r="V56" s="93"/>
    </row>
    <row r="57" spans="2:22" ht="165" x14ac:dyDescent="0.25">
      <c r="B57" s="4" t="s">
        <v>221</v>
      </c>
      <c r="C57" s="3" t="str">
        <f>IF('1 lentelė'!C58="","",'1 lentelė'!C58)</f>
        <v>R056630-470000-0036</v>
      </c>
      <c r="D57" s="93" t="str">
        <f>IF('1 lentelė'!D58="","",'1 lentelė'!D58)</f>
        <v>Sveikos gyvensenos skatinimas Panevėžio rajone</v>
      </c>
      <c r="E57" s="114" t="s">
        <v>645</v>
      </c>
      <c r="F57" s="29" t="s">
        <v>643</v>
      </c>
      <c r="G57" s="114">
        <v>800</v>
      </c>
      <c r="H57" s="114"/>
      <c r="I57" s="121"/>
      <c r="J57" s="121"/>
      <c r="K57" s="121"/>
      <c r="L57" s="93"/>
      <c r="M57" s="93"/>
      <c r="N57" s="93"/>
      <c r="O57" s="93"/>
      <c r="P57" s="93"/>
      <c r="Q57" s="93"/>
      <c r="R57" s="121"/>
      <c r="S57" s="121"/>
      <c r="T57" s="93"/>
      <c r="U57" s="93"/>
      <c r="V57" s="93"/>
    </row>
    <row r="58" spans="2:22" ht="165" x14ac:dyDescent="0.25">
      <c r="B58" s="4" t="s">
        <v>222</v>
      </c>
      <c r="C58" s="3" t="str">
        <f>IF('1 lentelė'!C59="","",'1 lentelė'!C59)</f>
        <v>R056630-475000-0037</v>
      </c>
      <c r="D58" s="93" t="str">
        <f>IF('1 lentelė'!D59="","",'1 lentelė'!D59)</f>
        <v>Sveikos gyvensenos skatinimas Pasvalio rajone</v>
      </c>
      <c r="E58" s="114" t="s">
        <v>644</v>
      </c>
      <c r="F58" s="29" t="s">
        <v>643</v>
      </c>
      <c r="G58" s="29">
        <v>1050</v>
      </c>
      <c r="H58" s="114"/>
      <c r="I58" s="121"/>
      <c r="J58" s="121"/>
      <c r="K58" s="121"/>
      <c r="L58" s="93"/>
      <c r="M58" s="93"/>
      <c r="N58" s="93"/>
      <c r="O58" s="93"/>
      <c r="P58" s="93"/>
      <c r="Q58" s="93"/>
      <c r="R58" s="121"/>
      <c r="S58" s="121"/>
      <c r="T58" s="93"/>
      <c r="U58" s="93"/>
      <c r="V58" s="93"/>
    </row>
    <row r="59" spans="2:22" ht="165" x14ac:dyDescent="0.25">
      <c r="B59" s="4" t="s">
        <v>223</v>
      </c>
      <c r="C59" s="3" t="str">
        <f>IF('1 lentelė'!C60="","",'1 lentelė'!C60)</f>
        <v>R056630-475000-0038</v>
      </c>
      <c r="D59" s="93" t="str">
        <f>IF('1 lentelė'!D60="","",'1 lentelė'!D60)</f>
        <v>Sveikos gyvensenos skatinimas Rokiškio rajono savivaldybėje</v>
      </c>
      <c r="E59" s="114" t="s">
        <v>646</v>
      </c>
      <c r="F59" s="29" t="s">
        <v>643</v>
      </c>
      <c r="G59" s="114">
        <v>1205</v>
      </c>
      <c r="H59" s="114"/>
      <c r="I59" s="121"/>
      <c r="J59" s="121"/>
      <c r="K59" s="121"/>
      <c r="L59" s="93"/>
      <c r="M59" s="93"/>
      <c r="N59" s="93"/>
      <c r="O59" s="93"/>
      <c r="P59" s="93"/>
      <c r="Q59" s="93"/>
      <c r="R59" s="121"/>
      <c r="S59" s="121"/>
      <c r="T59" s="93"/>
      <c r="U59" s="93"/>
      <c r="V59" s="93"/>
    </row>
    <row r="60" spans="2:22" ht="71.25" x14ac:dyDescent="0.25">
      <c r="B60" s="54" t="s">
        <v>224</v>
      </c>
      <c r="C60" s="57" t="str">
        <f>IF('1 lentelė'!C61="","",'1 lentelė'!C61)</f>
        <v/>
      </c>
      <c r="D60" s="91" t="str">
        <f>IF('1 lentelė'!D61="","",'1 lentelė'!D61)</f>
        <v>Priemonė:  Sveikatos priežiūros (pirminės ir visuomenės) kokybės ir prieinamumo gerinimas</v>
      </c>
      <c r="E60" s="36"/>
      <c r="F60" s="113"/>
      <c r="G60" s="113"/>
      <c r="H60" s="113"/>
      <c r="I60" s="113"/>
      <c r="J60" s="113"/>
      <c r="K60" s="113"/>
      <c r="L60" s="92"/>
      <c r="M60" s="92"/>
      <c r="N60" s="92"/>
      <c r="O60" s="92"/>
      <c r="P60" s="92"/>
      <c r="Q60" s="92"/>
      <c r="R60" s="113"/>
      <c r="S60" s="113"/>
      <c r="T60" s="92"/>
      <c r="U60" s="92"/>
      <c r="V60" s="92"/>
    </row>
    <row r="61" spans="2:22" ht="195" x14ac:dyDescent="0.25">
      <c r="B61" s="4" t="s">
        <v>225</v>
      </c>
      <c r="C61" s="3" t="str">
        <f>IF('1 lentelė'!C62="","",'1 lentelė'!C62)</f>
        <v>R056615-470000-0039</v>
      </c>
      <c r="D61" s="93" t="str">
        <f>IF('1 lentelė'!D62="","",'1 lentelė'!D62)</f>
        <v>Priemonių, gerinančių ambulatorinių sveikatos priežiūros paslaugų prieinamumą tuberkulioze sergantiems asmenims, įgyvendinimas Biržų rajono savivaldybėje</v>
      </c>
      <c r="E61" s="114" t="s">
        <v>647</v>
      </c>
      <c r="F61" s="29" t="s">
        <v>649</v>
      </c>
      <c r="G61" s="114">
        <v>28</v>
      </c>
      <c r="H61" s="114"/>
      <c r="I61" s="121"/>
      <c r="J61" s="121"/>
      <c r="K61" s="121"/>
      <c r="L61" s="93"/>
      <c r="M61" s="93"/>
      <c r="N61" s="93"/>
      <c r="O61" s="93"/>
      <c r="P61" s="93"/>
      <c r="Q61" s="93"/>
      <c r="R61" s="121"/>
      <c r="S61" s="121"/>
      <c r="T61" s="93"/>
      <c r="U61" s="93"/>
      <c r="V61" s="93"/>
    </row>
    <row r="62" spans="2:22" ht="195" x14ac:dyDescent="0.25">
      <c r="B62" s="4" t="s">
        <v>227</v>
      </c>
      <c r="C62" s="3" t="str">
        <f>IF('1 lentelė'!C63="","",'1 lentelė'!C63)</f>
        <v>R056615-475000-0040</v>
      </c>
      <c r="D62" s="93" t="str">
        <f>IF('1 lentelė'!D63="","",'1 lentelė'!D63)</f>
        <v>Priemonių, gerinančių ambulatorinių sveikatos priežiūros paslaugų prieinamumą tuberkulioze sergantiems asmenims, įgyvendinimas Kupiškio rajono savivaldybėje</v>
      </c>
      <c r="E62" s="114" t="s">
        <v>648</v>
      </c>
      <c r="F62" s="29" t="s">
        <v>649</v>
      </c>
      <c r="G62" s="114">
        <v>14</v>
      </c>
      <c r="H62" s="114"/>
      <c r="I62" s="121"/>
      <c r="J62" s="121"/>
      <c r="K62" s="121"/>
      <c r="L62" s="93"/>
      <c r="M62" s="93"/>
      <c r="N62" s="93"/>
      <c r="O62" s="93"/>
      <c r="P62" s="93"/>
      <c r="Q62" s="93"/>
      <c r="R62" s="121"/>
      <c r="S62" s="121"/>
      <c r="T62" s="93"/>
      <c r="U62" s="93"/>
      <c r="V62" s="93"/>
    </row>
    <row r="63" spans="2:22" ht="195" x14ac:dyDescent="0.25">
      <c r="B63" s="4" t="s">
        <v>228</v>
      </c>
      <c r="C63" s="3" t="str">
        <f>IF('1 lentelė'!C64="","",'1 lentelė'!C64)</f>
        <v>R056615-470000-0041</v>
      </c>
      <c r="D63" s="93" t="str">
        <f>IF('1 lentelė'!D64="","",'1 lentelė'!D64)</f>
        <v>Didinti sveikatos priežiūros paslaugų prieinamumą ir kokybę tuberkulioze sergantiems pacientams ambulatorinio gydymo metu Panevėžio mieste</v>
      </c>
      <c r="E63" s="114" t="s">
        <v>648</v>
      </c>
      <c r="F63" s="126" t="s">
        <v>961</v>
      </c>
      <c r="G63" s="114">
        <v>56</v>
      </c>
      <c r="H63" s="114"/>
      <c r="I63" s="121"/>
      <c r="J63" s="121"/>
      <c r="K63" s="121"/>
      <c r="L63" s="93"/>
      <c r="M63" s="93"/>
      <c r="N63" s="93"/>
      <c r="O63" s="93"/>
      <c r="P63" s="93"/>
      <c r="Q63" s="93"/>
      <c r="R63" s="121"/>
      <c r="S63" s="121"/>
      <c r="T63" s="93"/>
      <c r="U63" s="93"/>
      <c r="V63" s="93"/>
    </row>
    <row r="64" spans="2:22" ht="195" x14ac:dyDescent="0.25">
      <c r="B64" s="4" t="s">
        <v>229</v>
      </c>
      <c r="C64" s="3" t="str">
        <f>IF('1 lentelė'!C65="","",'1 lentelė'!C65)</f>
        <v>R056615-470000-0042</v>
      </c>
      <c r="D64" s="93" t="str">
        <f>IF('1 lentelė'!D65="","",'1 lentelė'!D65)</f>
        <v>Priemonių, gerinančių ambulatorinių sveikatos priežiūros paslaugų prieinamumą tuberkulioze sergantiems asmenims, įgyvendinimas Panevėžio rajono savivaldybėje</v>
      </c>
      <c r="E64" s="114" t="s">
        <v>648</v>
      </c>
      <c r="F64" s="29" t="s">
        <v>649</v>
      </c>
      <c r="G64" s="29">
        <v>43</v>
      </c>
      <c r="H64" s="29"/>
      <c r="I64" s="121"/>
      <c r="J64" s="121"/>
      <c r="K64" s="121"/>
      <c r="L64" s="93"/>
      <c r="M64" s="93"/>
      <c r="N64" s="93"/>
      <c r="O64" s="93"/>
      <c r="P64" s="93"/>
      <c r="Q64" s="93"/>
      <c r="R64" s="121"/>
      <c r="S64" s="121"/>
      <c r="T64" s="93"/>
      <c r="U64" s="93"/>
      <c r="V64" s="93"/>
    </row>
    <row r="65" spans="2:22" ht="180" x14ac:dyDescent="0.25">
      <c r="B65" s="4" t="s">
        <v>230</v>
      </c>
      <c r="C65" s="3" t="str">
        <f>IF('1 lentelė'!C66="","",'1 lentelė'!C66)</f>
        <v>R056615-475000-0043</v>
      </c>
      <c r="D65" s="93" t="str">
        <f>IF('1 lentelė'!D66="","",'1 lentelė'!D66)</f>
        <v>Priemonių, gerinančių ambulatorinių sveikatos priežiūros paslaugų prieinamumą tuberkulioze sergantiems asmenims, įgyvendinimas Pasvalio rajone</v>
      </c>
      <c r="E65" s="114" t="s">
        <v>648</v>
      </c>
      <c r="F65" s="73" t="s">
        <v>962</v>
      </c>
      <c r="G65" s="114">
        <v>43</v>
      </c>
      <c r="H65" s="114"/>
      <c r="I65" s="121"/>
      <c r="J65" s="121"/>
      <c r="K65" s="121"/>
      <c r="L65" s="93"/>
      <c r="M65" s="93"/>
      <c r="N65" s="93"/>
      <c r="O65" s="93"/>
      <c r="P65" s="93"/>
      <c r="Q65" s="93"/>
      <c r="R65" s="121"/>
      <c r="S65" s="121"/>
      <c r="T65" s="93"/>
      <c r="U65" s="93"/>
      <c r="V65" s="93"/>
    </row>
    <row r="66" spans="2:22" ht="195" x14ac:dyDescent="0.25">
      <c r="B66" s="4" t="s">
        <v>231</v>
      </c>
      <c r="C66" s="3" t="str">
        <f>IF('1 lentelė'!C67="","",'1 lentelė'!C67)</f>
        <v>R056615-475000-0044</v>
      </c>
      <c r="D66" s="93" t="str">
        <f>IF('1 lentelė'!D67="","",'1 lentelė'!D67)</f>
        <v xml:space="preserve">Priemonių, gerinančių ambulatorinių sveikatos priežiūros paslaugų prieinamumą tuberkuliozesergantiems asmenims, įgyvendinimas Rokiškio rajono savivaldybėje </v>
      </c>
      <c r="E66" s="127" t="s">
        <v>648</v>
      </c>
      <c r="F66" s="128" t="s">
        <v>963</v>
      </c>
      <c r="G66" s="114">
        <v>16</v>
      </c>
      <c r="H66" s="114"/>
      <c r="I66" s="121"/>
      <c r="J66" s="121"/>
      <c r="K66" s="121"/>
      <c r="L66" s="93"/>
      <c r="M66" s="93"/>
      <c r="N66" s="93"/>
      <c r="O66" s="93"/>
      <c r="P66" s="93"/>
      <c r="Q66" s="93"/>
      <c r="R66" s="121"/>
      <c r="S66" s="121"/>
      <c r="T66" s="93"/>
      <c r="U66" s="93"/>
      <c r="V66" s="93"/>
    </row>
    <row r="67" spans="2:22" ht="57" x14ac:dyDescent="0.25">
      <c r="B67" s="54" t="s">
        <v>243</v>
      </c>
      <c r="C67" s="57" t="str">
        <f>IF('1 lentelė'!C68="","",'1 lentelė'!C68)</f>
        <v/>
      </c>
      <c r="D67" s="91" t="str">
        <f>IF('1 lentelė'!D68="","",'1 lentelė'!D68)</f>
        <v>Priemonė: Pirminės asmens sveikatos priežiūros veiklos efektyvumo didinimas</v>
      </c>
      <c r="E67" s="113"/>
      <c r="F67" s="113"/>
      <c r="G67" s="113"/>
      <c r="H67" s="113"/>
      <c r="I67" s="113"/>
      <c r="J67" s="113"/>
      <c r="K67" s="113"/>
      <c r="L67" s="92"/>
      <c r="M67" s="92"/>
      <c r="N67" s="92"/>
      <c r="O67" s="92"/>
      <c r="P67" s="92"/>
      <c r="Q67" s="92"/>
      <c r="R67" s="113"/>
      <c r="S67" s="113"/>
      <c r="T67" s="92"/>
      <c r="U67" s="92"/>
      <c r="V67" s="92"/>
    </row>
    <row r="68" spans="2:22" ht="180" x14ac:dyDescent="0.25">
      <c r="B68" s="4" t="s">
        <v>244</v>
      </c>
      <c r="C68" s="3" t="str">
        <f>IF('1 lentelė'!C69="","",'1 lentelė'!C69)</f>
        <v>R056609-270000-0045</v>
      </c>
      <c r="D68" s="93" t="str">
        <f>IF('1 lentelė'!D69="","",'1 lentelė'!D69)</f>
        <v>Pirminės asmens sveikatos priežiūros paslaugų kokybės ir prieinamumo gerinimas VšĮ Biržų rajono savivaldybės poliklinikoje</v>
      </c>
      <c r="E68" s="129" t="s">
        <v>650</v>
      </c>
      <c r="F68" s="130" t="s">
        <v>651</v>
      </c>
      <c r="G68" s="131">
        <v>18702</v>
      </c>
      <c r="H68" s="131" t="s">
        <v>652</v>
      </c>
      <c r="I68" s="132" t="s">
        <v>653</v>
      </c>
      <c r="J68" s="131">
        <v>1</v>
      </c>
      <c r="K68" s="131"/>
      <c r="L68" s="93"/>
      <c r="M68" s="93"/>
      <c r="N68" s="93"/>
      <c r="O68" s="93"/>
      <c r="P68" s="93"/>
      <c r="Q68" s="93"/>
      <c r="R68" s="121"/>
      <c r="S68" s="121"/>
      <c r="T68" s="93"/>
      <c r="U68" s="93"/>
      <c r="V68" s="93"/>
    </row>
    <row r="69" spans="2:22" ht="180" x14ac:dyDescent="0.25">
      <c r="B69" s="4" t="s">
        <v>246</v>
      </c>
      <c r="C69" s="3" t="str">
        <f>IF('1 lentelė'!C70="","",'1 lentelė'!C70)</f>
        <v>R056609-270000-0046</v>
      </c>
      <c r="D69" s="93" t="str">
        <f>IF('1 lentelė'!D70="","",'1 lentelė'!D70)</f>
        <v>Pirminės asmens sveikatos priežiūros paslaugų kokybės ir prieinamumo gerinimas UAB Biržų šeimos gydytojų centre</v>
      </c>
      <c r="E69" s="129" t="s">
        <v>650</v>
      </c>
      <c r="F69" s="130" t="s">
        <v>651</v>
      </c>
      <c r="G69" s="131">
        <v>5499</v>
      </c>
      <c r="H69" s="131" t="s">
        <v>652</v>
      </c>
      <c r="I69" s="132" t="s">
        <v>653</v>
      </c>
      <c r="J69" s="131">
        <v>1</v>
      </c>
      <c r="K69" s="131"/>
      <c r="L69" s="93"/>
      <c r="M69" s="93"/>
      <c r="N69" s="93"/>
      <c r="O69" s="93"/>
      <c r="P69" s="93"/>
      <c r="Q69" s="93"/>
      <c r="R69" s="121"/>
      <c r="S69" s="121"/>
      <c r="T69" s="93"/>
      <c r="U69" s="93"/>
      <c r="V69" s="93"/>
    </row>
    <row r="70" spans="2:22" ht="180" x14ac:dyDescent="0.25">
      <c r="B70" s="4" t="s">
        <v>247</v>
      </c>
      <c r="C70" s="3" t="str">
        <f>IF('1 lentelė'!C71="","",'1 lentelė'!C71)</f>
        <v>R056609-270000-0047</v>
      </c>
      <c r="D70" s="93" t="str">
        <f>IF('1 lentelė'!D71="","",'1 lentelė'!D71)</f>
        <v xml:space="preserve">Pirminės asmens sveikatos priežiūros veikos efektyvumo didinimas Kupiškio rajono savivaldybėje </v>
      </c>
      <c r="E70" s="129" t="s">
        <v>650</v>
      </c>
      <c r="F70" s="130" t="s">
        <v>651</v>
      </c>
      <c r="G70" s="131">
        <v>16484</v>
      </c>
      <c r="H70" s="131" t="s">
        <v>652</v>
      </c>
      <c r="I70" s="132" t="s">
        <v>653</v>
      </c>
      <c r="J70" s="131">
        <v>1</v>
      </c>
      <c r="K70" s="131"/>
      <c r="L70" s="93"/>
      <c r="M70" s="93"/>
      <c r="N70" s="93"/>
      <c r="O70" s="93"/>
      <c r="P70" s="93"/>
      <c r="Q70" s="93"/>
      <c r="R70" s="121"/>
      <c r="S70" s="121"/>
      <c r="T70" s="93"/>
      <c r="U70" s="93"/>
      <c r="V70" s="93"/>
    </row>
    <row r="71" spans="2:22" ht="180" x14ac:dyDescent="0.25">
      <c r="B71" s="4" t="s">
        <v>248</v>
      </c>
      <c r="C71" s="3" t="str">
        <f>IF('1 lentelė'!C72="","",'1 lentelė'!C72)</f>
        <v>R056609-270000-0048</v>
      </c>
      <c r="D71" s="93" t="str">
        <f>IF('1 lentelė'!D72="","",'1 lentelė'!D72)</f>
        <v>Smėlynės šeimos ambulatorijos tikslinių grupių asmenims teikiamų pirminės asmens sveikatos priežiūros paslaugų kokybės ir prieinamumo gerinimas</v>
      </c>
      <c r="E71" s="129" t="s">
        <v>650</v>
      </c>
      <c r="F71" s="130" t="s">
        <v>651</v>
      </c>
      <c r="G71" s="131">
        <v>1990</v>
      </c>
      <c r="H71" s="131" t="s">
        <v>652</v>
      </c>
      <c r="I71" s="132" t="s">
        <v>653</v>
      </c>
      <c r="J71" s="131">
        <v>1</v>
      </c>
      <c r="K71" s="131"/>
      <c r="L71" s="93"/>
      <c r="M71" s="93"/>
      <c r="N71" s="93"/>
      <c r="O71" s="93"/>
      <c r="P71" s="93"/>
      <c r="Q71" s="93"/>
      <c r="R71" s="121"/>
      <c r="S71" s="121"/>
      <c r="T71" s="93"/>
      <c r="U71" s="93"/>
      <c r="V71" s="93"/>
    </row>
    <row r="72" spans="2:22" ht="180" x14ac:dyDescent="0.25">
      <c r="B72" s="4" t="s">
        <v>249</v>
      </c>
      <c r="C72" s="3" t="str">
        <f>IF('1 lentelė'!C73="","",'1 lentelė'!C73)</f>
        <v>R056609-270000-0049</v>
      </c>
      <c r="D72" s="93" t="str">
        <f>IF('1 lentelė'!D73="","",'1 lentelė'!D73)</f>
        <v xml:space="preserve">Projektas RPT 2019 m. rugsėjo 3 d. sprendimu Nr. 51/4S-19 išbrauktas </v>
      </c>
      <c r="E72" s="129" t="s">
        <v>650</v>
      </c>
      <c r="F72" s="130" t="s">
        <v>651</v>
      </c>
      <c r="G72" s="131">
        <v>0</v>
      </c>
      <c r="H72" s="131" t="s">
        <v>652</v>
      </c>
      <c r="I72" s="132" t="s">
        <v>653</v>
      </c>
      <c r="J72" s="131">
        <v>0</v>
      </c>
      <c r="K72" s="131"/>
      <c r="L72" s="93"/>
      <c r="M72" s="93"/>
      <c r="N72" s="93"/>
      <c r="O72" s="93"/>
      <c r="P72" s="93"/>
      <c r="Q72" s="93"/>
      <c r="R72" s="121"/>
      <c r="S72" s="121"/>
      <c r="T72" s="93"/>
      <c r="U72" s="93"/>
      <c r="V72" s="93"/>
    </row>
    <row r="73" spans="2:22" ht="180" x14ac:dyDescent="0.25">
      <c r="B73" s="4" t="s">
        <v>250</v>
      </c>
      <c r="C73" s="3" t="str">
        <f>IF('1 lentelė'!C74="","",'1 lentelė'!C74)</f>
        <v>R056609-270000-0050</v>
      </c>
      <c r="D73" s="93" t="str">
        <f>IF('1 lentelė'!D74="","",'1 lentelė'!D74)</f>
        <v>Pirminės asmens sveikatos priežiūros efektyvumo didinimas Pilėnų šeimos medicinos centre</v>
      </c>
      <c r="E73" s="129" t="s">
        <v>650</v>
      </c>
      <c r="F73" s="130" t="s">
        <v>651</v>
      </c>
      <c r="G73" s="131">
        <v>1697</v>
      </c>
      <c r="H73" s="131" t="s">
        <v>652</v>
      </c>
      <c r="I73" s="132" t="s">
        <v>653</v>
      </c>
      <c r="J73" s="131">
        <v>1</v>
      </c>
      <c r="K73" s="131"/>
      <c r="L73" s="93"/>
      <c r="M73" s="93"/>
      <c r="N73" s="93"/>
      <c r="O73" s="93"/>
      <c r="P73" s="93"/>
      <c r="Q73" s="93"/>
      <c r="R73" s="121"/>
      <c r="S73" s="121"/>
      <c r="T73" s="93"/>
      <c r="U73" s="93"/>
      <c r="V73" s="93"/>
    </row>
    <row r="74" spans="2:22" ht="180" x14ac:dyDescent="0.25">
      <c r="B74" s="4" t="s">
        <v>251</v>
      </c>
      <c r="C74" s="3" t="str">
        <f>IF('1 lentelė'!C75="","",'1 lentelė'!C75)</f>
        <v>R056609-270000-0051</v>
      </c>
      <c r="D74" s="93" t="str">
        <f>IF('1 lentelė'!D75="","",'1 lentelė'!D75)</f>
        <v xml:space="preserve">Pirminės asmens sveikatos priežiūros veiklos efektyvumo didinimas Panevėžio mieste </v>
      </c>
      <c r="E74" s="129" t="s">
        <v>650</v>
      </c>
      <c r="F74" s="130" t="s">
        <v>651</v>
      </c>
      <c r="G74" s="131">
        <v>19000</v>
      </c>
      <c r="H74" s="131" t="s">
        <v>652</v>
      </c>
      <c r="I74" s="132" t="s">
        <v>653</v>
      </c>
      <c r="J74" s="131">
        <v>1</v>
      </c>
      <c r="K74" s="131"/>
      <c r="L74" s="93"/>
      <c r="M74" s="93"/>
      <c r="N74" s="93"/>
      <c r="O74" s="93"/>
      <c r="P74" s="93"/>
      <c r="Q74" s="93"/>
      <c r="R74" s="121"/>
      <c r="S74" s="121"/>
      <c r="T74" s="93"/>
      <c r="U74" s="93"/>
      <c r="V74" s="93"/>
    </row>
    <row r="75" spans="2:22" ht="180" x14ac:dyDescent="0.25">
      <c r="B75" s="4" t="s">
        <v>252</v>
      </c>
      <c r="C75" s="3" t="str">
        <f>IF('1 lentelė'!C76="","",'1 lentelė'!C76)</f>
        <v>R056609-270000-0052</v>
      </c>
      <c r="D75" s="93" t="str">
        <f>IF('1 lentelė'!D76="","",'1 lentelė'!D76)</f>
        <v>UAB "MediCA klinika" teikiamų pirminės asmens sveikatos priežiūros paslaugų efektyvumo didinimas Panevėžio miesto savivaldybėje</v>
      </c>
      <c r="E75" s="129" t="s">
        <v>650</v>
      </c>
      <c r="F75" s="130" t="s">
        <v>651</v>
      </c>
      <c r="G75" s="131">
        <v>4800</v>
      </c>
      <c r="H75" s="131" t="s">
        <v>652</v>
      </c>
      <c r="I75" s="132" t="s">
        <v>653</v>
      </c>
      <c r="J75" s="131">
        <v>1</v>
      </c>
      <c r="K75" s="131"/>
      <c r="L75" s="93"/>
      <c r="M75" s="93"/>
      <c r="N75" s="93"/>
      <c r="O75" s="93"/>
      <c r="P75" s="93"/>
      <c r="Q75" s="93"/>
      <c r="R75" s="121"/>
      <c r="S75" s="121"/>
      <c r="T75" s="93"/>
      <c r="U75" s="93"/>
      <c r="V75" s="93"/>
    </row>
    <row r="76" spans="2:22" ht="180" x14ac:dyDescent="0.25">
      <c r="B76" s="4" t="s">
        <v>253</v>
      </c>
      <c r="C76" s="3" t="str">
        <f>IF('1 lentelė'!C77="","",'1 lentelė'!C77)</f>
        <v>R056609-270000-0053</v>
      </c>
      <c r="D76" s="93" t="str">
        <f>IF('1 lentelė'!D77="","",'1 lentelė'!D77)</f>
        <v>Vaikams, neįgaliesiems, senyviems teikiamų pirminės asmens sveikatos priežiūros paslaugų kokybės ir prieinamumo gerinimas Kniaudiškių šeimos klinikoje</v>
      </c>
      <c r="E76" s="129" t="s">
        <v>650</v>
      </c>
      <c r="F76" s="130" t="s">
        <v>651</v>
      </c>
      <c r="G76" s="131">
        <v>7289</v>
      </c>
      <c r="H76" s="131" t="s">
        <v>652</v>
      </c>
      <c r="I76" s="132" t="s">
        <v>653</v>
      </c>
      <c r="J76" s="131">
        <v>1</v>
      </c>
      <c r="K76" s="131"/>
      <c r="L76" s="93"/>
      <c r="M76" s="93"/>
      <c r="N76" s="93"/>
      <c r="O76" s="93"/>
      <c r="P76" s="93"/>
      <c r="Q76" s="93"/>
      <c r="R76" s="121"/>
      <c r="S76" s="121"/>
      <c r="T76" s="93"/>
      <c r="U76" s="93"/>
      <c r="V76" s="93"/>
    </row>
    <row r="77" spans="2:22" ht="180" x14ac:dyDescent="0.25">
      <c r="B77" s="4" t="s">
        <v>254</v>
      </c>
      <c r="C77" s="3" t="str">
        <f>IF('1 lentelė'!C78="","",'1 lentelė'!C78)</f>
        <v>R056609-275000-0054</v>
      </c>
      <c r="D77" s="93" t="str">
        <f>IF('1 lentelė'!D78="","",'1 lentelė'!D78)</f>
        <v xml:space="preserve">Pirminės asmens sveikatos priežiūros veiklos efektyvumo didinimas VšĮ Panevėžio rajono savivaldybės poliklinikoje </v>
      </c>
      <c r="E77" s="129" t="s">
        <v>650</v>
      </c>
      <c r="F77" s="130" t="s">
        <v>651</v>
      </c>
      <c r="G77" s="132">
        <v>15963</v>
      </c>
      <c r="H77" s="131" t="s">
        <v>652</v>
      </c>
      <c r="I77" s="132" t="s">
        <v>653</v>
      </c>
      <c r="J77" s="131">
        <v>1</v>
      </c>
      <c r="K77" s="131"/>
      <c r="L77" s="93"/>
      <c r="M77" s="93"/>
      <c r="N77" s="93"/>
      <c r="O77" s="93"/>
      <c r="P77" s="93"/>
      <c r="Q77" s="93"/>
      <c r="R77" s="121"/>
      <c r="S77" s="121"/>
      <c r="T77" s="93"/>
      <c r="U77" s="93"/>
      <c r="V77" s="93"/>
    </row>
    <row r="78" spans="2:22" ht="180" x14ac:dyDescent="0.25">
      <c r="B78" s="4" t="s">
        <v>255</v>
      </c>
      <c r="C78" s="3" t="str">
        <f>IF('1 lentelė'!C79="","",'1 lentelė'!C79)</f>
        <v>R056609-270000-0055</v>
      </c>
      <c r="D78" s="93" t="str">
        <f>IF('1 lentelė'!D79="","",'1 lentelė'!D79)</f>
        <v>Pirminės asmens sveikatos priežiūros veiklos efektyvumo didinimas VšĮ Krekenavos pirminės sveikatos priežiūros centre</v>
      </c>
      <c r="E78" s="129" t="s">
        <v>650</v>
      </c>
      <c r="F78" s="130" t="s">
        <v>651</v>
      </c>
      <c r="G78" s="131">
        <v>1486</v>
      </c>
      <c r="H78" s="131" t="s">
        <v>652</v>
      </c>
      <c r="I78" s="132" t="s">
        <v>653</v>
      </c>
      <c r="J78" s="131">
        <v>1</v>
      </c>
      <c r="K78" s="131"/>
      <c r="L78" s="93"/>
      <c r="M78" s="93"/>
      <c r="N78" s="93"/>
      <c r="O78" s="93"/>
      <c r="P78" s="93"/>
      <c r="Q78" s="93"/>
      <c r="R78" s="121"/>
      <c r="S78" s="121"/>
      <c r="T78" s="93"/>
      <c r="U78" s="93"/>
      <c r="V78" s="93"/>
    </row>
    <row r="79" spans="2:22" ht="180" x14ac:dyDescent="0.25">
      <c r="B79" s="4" t="s">
        <v>256</v>
      </c>
      <c r="C79" s="3" t="str">
        <f>IF('1 lentelė'!C80="","",'1 lentelė'!C80)</f>
        <v>R056609-274700-0056</v>
      </c>
      <c r="D79" s="93" t="str">
        <f>IF('1 lentelė'!D80="","",'1 lentelė'!D80)</f>
        <v xml:space="preserve">Pasvalio pirminės asmens sveikatos priežiūros centro veiklos efektyvumo didinimas </v>
      </c>
      <c r="E79" s="129" t="s">
        <v>650</v>
      </c>
      <c r="F79" s="130" t="s">
        <v>651</v>
      </c>
      <c r="G79" s="131">
        <v>22136</v>
      </c>
      <c r="H79" s="131" t="s">
        <v>652</v>
      </c>
      <c r="I79" s="132" t="s">
        <v>653</v>
      </c>
      <c r="J79" s="131">
        <v>1</v>
      </c>
      <c r="K79" s="131"/>
      <c r="L79" s="93"/>
      <c r="M79" s="93"/>
      <c r="N79" s="93"/>
      <c r="O79" s="93"/>
      <c r="P79" s="93"/>
      <c r="Q79" s="93"/>
      <c r="R79" s="121"/>
      <c r="S79" s="121"/>
      <c r="T79" s="93"/>
      <c r="U79" s="93"/>
      <c r="V79" s="93"/>
    </row>
    <row r="80" spans="2:22" ht="180" x14ac:dyDescent="0.25">
      <c r="B80" s="4" t="s">
        <v>257</v>
      </c>
      <c r="C80" s="3" t="str">
        <f>IF('1 lentelė'!C81="","",'1 lentelė'!C81)</f>
        <v>R056609-270000-0057</v>
      </c>
      <c r="D80" s="93" t="str">
        <f>IF('1 lentelė'!D81="","",'1 lentelė'!D81)</f>
        <v>UAB "MediCA klinika" teikiamų pirminės asmens sveikatos priežiūros paslaugų efektyvumo didinimas Rokiškio rajono savivaldybėje</v>
      </c>
      <c r="E80" s="129" t="s">
        <v>650</v>
      </c>
      <c r="F80" s="130" t="s">
        <v>651</v>
      </c>
      <c r="G80" s="131">
        <v>6112</v>
      </c>
      <c r="H80" s="131" t="s">
        <v>652</v>
      </c>
      <c r="I80" s="132" t="s">
        <v>653</v>
      </c>
      <c r="J80" s="131">
        <v>1</v>
      </c>
      <c r="K80" s="131"/>
      <c r="L80" s="93"/>
      <c r="M80" s="93"/>
      <c r="N80" s="93"/>
      <c r="O80" s="93"/>
      <c r="P80" s="93"/>
      <c r="Q80" s="93"/>
      <c r="R80" s="121"/>
      <c r="S80" s="121"/>
      <c r="T80" s="93"/>
      <c r="U80" s="93"/>
      <c r="V80" s="93"/>
    </row>
    <row r="81" spans="2:22" ht="180" x14ac:dyDescent="0.25">
      <c r="B81" s="4" t="s">
        <v>258</v>
      </c>
      <c r="C81" s="3" t="str">
        <f>IF('1 lentelė'!C82="","",'1 lentelė'!C82)</f>
        <v>R056609-270000-0058</v>
      </c>
      <c r="D81" s="93" t="str">
        <f>IF('1 lentelė'!D82="","",'1 lentelė'!D82)</f>
        <v>VŠĮ Rokiškio pirminės asmens sveikatos priežiūros centro veiklos efektyvumo didinimas, gerinant teikiamų paslaugų kokybę ir prieinamumą</v>
      </c>
      <c r="E81" s="129" t="s">
        <v>650</v>
      </c>
      <c r="F81" s="130" t="s">
        <v>651</v>
      </c>
      <c r="G81" s="131">
        <v>22700</v>
      </c>
      <c r="H81" s="131" t="s">
        <v>652</v>
      </c>
      <c r="I81" s="132" t="s">
        <v>653</v>
      </c>
      <c r="J81" s="131">
        <v>1</v>
      </c>
      <c r="K81" s="131"/>
      <c r="L81" s="93"/>
      <c r="M81" s="93"/>
      <c r="N81" s="93"/>
      <c r="O81" s="93"/>
      <c r="P81" s="93"/>
      <c r="Q81" s="93"/>
      <c r="R81" s="121"/>
      <c r="S81" s="121"/>
      <c r="T81" s="93"/>
      <c r="U81" s="93"/>
      <c r="V81" s="93"/>
    </row>
    <row r="82" spans="2:22" ht="195" x14ac:dyDescent="0.25">
      <c r="B82" s="4" t="s">
        <v>259</v>
      </c>
      <c r="C82" s="3" t="str">
        <f>IF('1 lentelė'!C83="","",'1 lentelė'!C83)</f>
        <v>R056609-270000-0059</v>
      </c>
      <c r="D82" s="93" t="str">
        <f>IF('1 lentelė'!D83="","",'1 lentelė'!D83)</f>
        <v xml:space="preserve">Priklausomybės nuo opioidų pakaitinio gydymo kabineto įrengimas VšĮ Rokiškio psichikos sveikatos centre </v>
      </c>
      <c r="E82" s="131" t="s">
        <v>652</v>
      </c>
      <c r="F82" s="132" t="s">
        <v>653</v>
      </c>
      <c r="G82" s="131">
        <v>1</v>
      </c>
      <c r="H82" s="131"/>
      <c r="I82" s="131"/>
      <c r="J82" s="131"/>
      <c r="K82" s="131"/>
      <c r="L82" s="93"/>
      <c r="M82" s="93"/>
      <c r="N82" s="93"/>
      <c r="O82" s="93"/>
      <c r="P82" s="93"/>
      <c r="Q82" s="93"/>
      <c r="R82" s="121"/>
      <c r="S82" s="121"/>
      <c r="T82" s="93"/>
      <c r="U82" s="93"/>
      <c r="V82" s="93"/>
    </row>
    <row r="83" spans="2:22" ht="45" x14ac:dyDescent="0.25">
      <c r="B83" s="337" t="s">
        <v>1069</v>
      </c>
      <c r="C83" s="345" t="str">
        <f>IF('1 lentelė'!C84="","",'1 lentelė'!C84)</f>
        <v/>
      </c>
      <c r="D83" s="92" t="str">
        <f>IF('1 lentelė'!D84="","",'1 lentelė'!D84)</f>
        <v xml:space="preserve">Reabilitacijos ir sveikatinimo paslaugų gerinimas </v>
      </c>
      <c r="E83" s="346"/>
      <c r="F83" s="339"/>
      <c r="G83" s="346"/>
      <c r="H83" s="346"/>
      <c r="I83" s="346"/>
      <c r="J83" s="346"/>
      <c r="K83" s="346"/>
      <c r="L83" s="92"/>
      <c r="M83" s="92"/>
      <c r="N83" s="92"/>
      <c r="O83" s="92"/>
      <c r="P83" s="92"/>
      <c r="Q83" s="92"/>
      <c r="R83" s="113"/>
      <c r="S83" s="113"/>
      <c r="T83" s="92"/>
      <c r="U83" s="92"/>
      <c r="V83" s="92"/>
    </row>
    <row r="84" spans="2:22" ht="180" x14ac:dyDescent="0.25">
      <c r="B84" s="11" t="s">
        <v>1070</v>
      </c>
      <c r="C84" s="319" t="str">
        <f>IF('1 lentelė'!C85="","",'1 lentelė'!C85)</f>
        <v>R056000-273250-1059</v>
      </c>
      <c r="D84" s="93" t="str">
        <f>IF('1 lentelė'!D85="","",'1 lentelė'!D85)</f>
        <v>Rekreacinių ir sveikatinimo paslaugų ir infrastruktūros išvystymas bei plėtra viešosios įstaigos Respublikinės Panevėžio ligoninės filiale Likėnų reabilitacijos ligoninėje</v>
      </c>
      <c r="E84" s="131" t="s">
        <v>650</v>
      </c>
      <c r="F84" s="132" t="s">
        <v>651</v>
      </c>
      <c r="G84" s="131">
        <v>2000</v>
      </c>
      <c r="H84" s="131" t="s">
        <v>652</v>
      </c>
      <c r="I84" s="132" t="s">
        <v>653</v>
      </c>
      <c r="J84" s="131">
        <v>1</v>
      </c>
      <c r="K84" s="131" t="s">
        <v>727</v>
      </c>
      <c r="L84" s="93" t="s">
        <v>1075</v>
      </c>
      <c r="M84" s="93">
        <v>1</v>
      </c>
      <c r="N84" s="93"/>
      <c r="O84" s="93"/>
      <c r="P84" s="93"/>
      <c r="Q84" s="93"/>
      <c r="R84" s="121"/>
      <c r="S84" s="121"/>
      <c r="T84" s="93"/>
      <c r="U84" s="93"/>
      <c r="V84" s="93"/>
    </row>
    <row r="85" spans="2:22" ht="42.75" x14ac:dyDescent="0.25">
      <c r="B85" s="97">
        <v>2</v>
      </c>
      <c r="C85" s="98" t="str">
        <f>IF('1 lentelė'!C86="","",'1 lentelė'!C86)</f>
        <v/>
      </c>
      <c r="D85" s="99" t="str">
        <f>IF('1 lentelė'!D86="","",'1 lentelė'!D86)</f>
        <v>Prioritetas: Ekoniminiam augimui palanki aplinka</v>
      </c>
      <c r="E85" s="133"/>
      <c r="F85" s="133"/>
      <c r="G85" s="133"/>
      <c r="H85" s="133"/>
      <c r="I85" s="133"/>
      <c r="J85" s="133"/>
      <c r="K85" s="133"/>
      <c r="L85" s="94"/>
      <c r="M85" s="94"/>
      <c r="N85" s="94"/>
      <c r="O85" s="94"/>
      <c r="P85" s="94"/>
      <c r="Q85" s="94"/>
      <c r="R85" s="133"/>
      <c r="S85" s="133"/>
      <c r="T85" s="94"/>
      <c r="U85" s="94"/>
      <c r="V85" s="94"/>
    </row>
    <row r="86" spans="2:22" ht="42.75" x14ac:dyDescent="0.25">
      <c r="B86" s="97" t="s">
        <v>550</v>
      </c>
      <c r="C86" s="98" t="str">
        <f>IF('1 lentelė'!C87="","",'1 lentelė'!C87)</f>
        <v/>
      </c>
      <c r="D86" s="99" t="str">
        <f>IF('1 lentelė'!D87="","",'1 lentelė'!D87)</f>
        <v>Tikslas: Padidinti teritorinę sanglauą ir gerinti aplinkos būklę</v>
      </c>
      <c r="E86" s="133"/>
      <c r="F86" s="133"/>
      <c r="G86" s="133"/>
      <c r="H86" s="133"/>
      <c r="I86" s="133"/>
      <c r="J86" s="133"/>
      <c r="K86" s="133"/>
      <c r="L86" s="94"/>
      <c r="M86" s="94"/>
      <c r="N86" s="94"/>
      <c r="O86" s="94"/>
      <c r="P86" s="94"/>
      <c r="Q86" s="94"/>
      <c r="R86" s="133"/>
      <c r="S86" s="133"/>
      <c r="T86" s="94"/>
      <c r="U86" s="94"/>
      <c r="V86" s="94"/>
    </row>
    <row r="87" spans="2:22" ht="85.5" x14ac:dyDescent="0.25">
      <c r="B87" s="97" t="s">
        <v>551</v>
      </c>
      <c r="C87" s="98" t="str">
        <f>IF('1 lentelė'!C88="","",'1 lentelė'!C88)</f>
        <v/>
      </c>
      <c r="D87" s="99" t="str">
        <f>IF('1 lentelė'!D88="","",'1 lentelė'!D88)</f>
        <v>Uždavinys: Padidinti gyvenamųjų vietovių konkurencingumą, ekonomikos augimą ir gyvenamosios vietos patrauklumą</v>
      </c>
      <c r="E87" s="133"/>
      <c r="F87" s="133"/>
      <c r="G87" s="133"/>
      <c r="H87" s="133"/>
      <c r="I87" s="133"/>
      <c r="J87" s="133"/>
      <c r="K87" s="133"/>
      <c r="L87" s="94"/>
      <c r="M87" s="94"/>
      <c r="N87" s="94"/>
      <c r="O87" s="94"/>
      <c r="P87" s="94"/>
      <c r="Q87" s="94"/>
      <c r="R87" s="133"/>
      <c r="S87" s="133"/>
      <c r="T87" s="94"/>
      <c r="U87" s="94"/>
      <c r="V87" s="94"/>
    </row>
    <row r="88" spans="2:22" ht="71.25" x14ac:dyDescent="0.25">
      <c r="B88" s="54" t="s">
        <v>552</v>
      </c>
      <c r="C88" s="57" t="str">
        <f>IF('1 lentelė'!C89="","",'1 lentelė'!C89)</f>
        <v/>
      </c>
      <c r="D88" s="91" t="str">
        <f>IF('1 lentelė'!D89="","",'1 lentelė'!D89)</f>
        <v>Priemonė: Kompleksinis Panevėžio miesto dalių atnaujinimas ir plėtra</v>
      </c>
      <c r="E88" s="113"/>
      <c r="F88" s="113"/>
      <c r="G88" s="113"/>
      <c r="H88" s="113"/>
      <c r="I88" s="113"/>
      <c r="J88" s="113"/>
      <c r="K88" s="113"/>
      <c r="L88" s="92"/>
      <c r="M88" s="92"/>
      <c r="N88" s="92"/>
      <c r="O88" s="92"/>
      <c r="P88" s="92"/>
      <c r="Q88" s="92"/>
      <c r="R88" s="113"/>
      <c r="S88" s="113"/>
      <c r="T88" s="92"/>
      <c r="U88" s="92"/>
      <c r="V88" s="92"/>
    </row>
    <row r="89" spans="2:22" ht="75" x14ac:dyDescent="0.25">
      <c r="B89" s="4" t="s">
        <v>294</v>
      </c>
      <c r="C89" s="3" t="str">
        <f>IF('1 lentelė'!C90="","",'1 lentelė'!C90)</f>
        <v>R059904-342900-0060</v>
      </c>
      <c r="D89" s="93" t="str">
        <f>IF('1 lentelė'!D90="","",'1 lentelė'!D90)</f>
        <v>Panevėžio miesto autobusų stoties teritorijos konversija, pritaikant ją komercinei ir bendruomenių veiklai</v>
      </c>
      <c r="E89" s="114" t="s">
        <v>654</v>
      </c>
      <c r="F89" s="29" t="s">
        <v>1093</v>
      </c>
      <c r="G89" s="114"/>
      <c r="H89" s="114">
        <v>1</v>
      </c>
      <c r="I89" s="135"/>
      <c r="J89" s="121"/>
      <c r="K89" s="121"/>
      <c r="L89" s="93"/>
      <c r="M89" s="93"/>
      <c r="N89" s="93"/>
      <c r="O89" s="93"/>
      <c r="P89" s="93"/>
      <c r="Q89" s="93"/>
      <c r="R89" s="121"/>
      <c r="S89" s="121"/>
      <c r="T89" s="93"/>
      <c r="U89" s="93"/>
      <c r="V89" s="93"/>
    </row>
    <row r="90" spans="2:22" ht="60" x14ac:dyDescent="0.25">
      <c r="B90" s="4" t="s">
        <v>295</v>
      </c>
      <c r="C90" s="3" t="str">
        <f>IF('1 lentelė'!C91="","",'1 lentelė'!C91)</f>
        <v>R059904-292812-0061</v>
      </c>
      <c r="D90" s="93" t="str">
        <f>IF('1 lentelė'!D91="","",'1 lentelė'!D91)</f>
        <v>Panevėžio miesto autobusų stoties prieigų sutvarkymas</v>
      </c>
      <c r="E90" s="114" t="s">
        <v>656</v>
      </c>
      <c r="F90" s="29" t="s">
        <v>657</v>
      </c>
      <c r="G90" s="114"/>
      <c r="H90" s="114">
        <v>10000</v>
      </c>
      <c r="I90" s="29"/>
      <c r="J90" s="121"/>
      <c r="K90" s="121"/>
      <c r="L90" s="93"/>
      <c r="M90" s="93"/>
      <c r="N90" s="93"/>
      <c r="O90" s="93"/>
      <c r="P90" s="93"/>
      <c r="Q90" s="93"/>
      <c r="R90" s="121"/>
      <c r="S90" s="121"/>
      <c r="T90" s="93"/>
      <c r="U90" s="93"/>
      <c r="V90" s="93"/>
    </row>
    <row r="91" spans="2:22" ht="60" x14ac:dyDescent="0.25">
      <c r="B91" s="4" t="s">
        <v>296</v>
      </c>
      <c r="C91" s="3" t="str">
        <f>IF('1 lentelė'!C92="","",'1 lentelė'!C92)</f>
        <v>R059904-292850-0062</v>
      </c>
      <c r="D91" s="93" t="str">
        <f>IF('1 lentelė'!D92="","",'1 lentelė'!D92)</f>
        <v>Jaunimo sodo sutvarkymas</v>
      </c>
      <c r="E91" s="114" t="s">
        <v>656</v>
      </c>
      <c r="F91" s="29" t="s">
        <v>657</v>
      </c>
      <c r="G91" s="114">
        <v>51562.81</v>
      </c>
      <c r="H91" s="114"/>
      <c r="I91" s="29"/>
      <c r="J91" s="121"/>
      <c r="K91" s="121"/>
      <c r="L91" s="93"/>
      <c r="M91" s="93"/>
      <c r="N91" s="93"/>
      <c r="O91" s="93"/>
      <c r="P91" s="93"/>
      <c r="Q91" s="93"/>
      <c r="R91" s="121"/>
      <c r="S91" s="121"/>
      <c r="T91" s="93"/>
      <c r="U91" s="93"/>
      <c r="V91" s="93"/>
    </row>
    <row r="92" spans="2:22" ht="60" x14ac:dyDescent="0.25">
      <c r="B92" s="4" t="s">
        <v>297</v>
      </c>
      <c r="C92" s="3" t="str">
        <f>IF('1 lentelė'!C93="","",'1 lentelė'!C93)</f>
        <v>R059904-293012-0063</v>
      </c>
      <c r="D92" s="93" t="str">
        <f>IF('1 lentelė'!D93="","",'1 lentelė'!D93)</f>
        <v>Laisvės aikštės ir jos prieigų kompleksinis sutvarkymas</v>
      </c>
      <c r="E92" s="114" t="s">
        <v>656</v>
      </c>
      <c r="F92" s="29" t="s">
        <v>657</v>
      </c>
      <c r="G92" s="114">
        <v>20769.810000000001</v>
      </c>
      <c r="H92" s="114"/>
      <c r="I92" s="29"/>
      <c r="J92" s="121"/>
      <c r="K92" s="121"/>
      <c r="L92" s="93"/>
      <c r="M92" s="93"/>
      <c r="N92" s="93"/>
      <c r="O92" s="93"/>
      <c r="P92" s="93"/>
      <c r="Q92" s="93"/>
      <c r="R92" s="121"/>
      <c r="S92" s="121"/>
      <c r="T92" s="93"/>
      <c r="U92" s="93"/>
      <c r="V92" s="93"/>
    </row>
    <row r="93" spans="2:22" ht="60" x14ac:dyDescent="0.25">
      <c r="B93" s="4" t="s">
        <v>298</v>
      </c>
      <c r="C93" s="3" t="str">
        <f>IF('1 lentelė'!C94="","",'1 lentelė'!C94)</f>
        <v>R059904-292819-0064</v>
      </c>
      <c r="D93" s="93" t="str">
        <f>IF('1 lentelė'!D94="","",'1 lentelė'!D94)</f>
        <v xml:space="preserve">Panevėžio Senvagės teritorijos kompleksinis sutvarkymas </v>
      </c>
      <c r="E93" s="114" t="s">
        <v>656</v>
      </c>
      <c r="F93" s="29" t="s">
        <v>657</v>
      </c>
      <c r="G93" s="114">
        <v>90305</v>
      </c>
      <c r="H93" s="114"/>
      <c r="I93" s="29"/>
      <c r="J93" s="121"/>
      <c r="K93" s="121"/>
      <c r="L93" s="93"/>
      <c r="M93" s="93"/>
      <c r="N93" s="93"/>
      <c r="O93" s="93"/>
      <c r="P93" s="93"/>
      <c r="Q93" s="93"/>
      <c r="R93" s="121"/>
      <c r="S93" s="121"/>
      <c r="T93" s="93"/>
      <c r="U93" s="93"/>
      <c r="V93" s="93"/>
    </row>
    <row r="94" spans="2:22" ht="90" x14ac:dyDescent="0.25">
      <c r="B94" s="4" t="s">
        <v>299</v>
      </c>
      <c r="C94" s="3" t="str">
        <f>IF('1 lentelė'!C95="","",'1 lentelė'!C95)</f>
        <v>R059904-281219-0065</v>
      </c>
      <c r="D94" s="93" t="str">
        <f>IF('1 lentelė'!D95="","",'1 lentelė'!D95)</f>
        <v>Teritorijos prie „Ekrano“ marių (prie J. Biliūno g.) konversija, pritaikant ją aktyviam poilsiui, užimtumui ir vietos verslo skatinimui.</v>
      </c>
      <c r="E94" s="114" t="s">
        <v>656</v>
      </c>
      <c r="F94" s="29" t="s">
        <v>657</v>
      </c>
      <c r="G94" s="136">
        <v>156556</v>
      </c>
      <c r="H94" s="114"/>
      <c r="I94" s="29"/>
      <c r="J94" s="121"/>
      <c r="K94" s="121"/>
      <c r="L94" s="93"/>
      <c r="M94" s="93"/>
      <c r="N94" s="93"/>
      <c r="O94" s="93"/>
      <c r="P94" s="93"/>
      <c r="Q94" s="93"/>
      <c r="R94" s="121"/>
      <c r="S94" s="121"/>
      <c r="T94" s="93"/>
      <c r="U94" s="93"/>
      <c r="V94" s="93"/>
    </row>
    <row r="95" spans="2:22" ht="60" x14ac:dyDescent="0.25">
      <c r="B95" s="4" t="s">
        <v>300</v>
      </c>
      <c r="C95" s="3" t="str">
        <f>IF('1 lentelė'!C96="","",'1 lentelė'!C96)</f>
        <v>R059904-342812-0066</v>
      </c>
      <c r="D95" s="93" t="str">
        <f>IF('1 lentelė'!D96="","",'1 lentelė'!D96)</f>
        <v>Viešųjų erdvių prie Panevėžio bendruomenių rūmų sutvarkymas</v>
      </c>
      <c r="E95" s="114" t="s">
        <v>656</v>
      </c>
      <c r="F95" s="29" t="s">
        <v>657</v>
      </c>
      <c r="G95" s="114">
        <v>32625</v>
      </c>
      <c r="H95" s="114"/>
      <c r="I95" s="29"/>
      <c r="J95" s="121"/>
      <c r="K95" s="121"/>
      <c r="L95" s="93"/>
      <c r="M95" s="93"/>
      <c r="N95" s="93"/>
      <c r="O95" s="93"/>
      <c r="P95" s="93"/>
      <c r="Q95" s="93"/>
      <c r="R95" s="121"/>
      <c r="S95" s="121"/>
      <c r="T95" s="93"/>
      <c r="U95" s="93"/>
      <c r="V95" s="93"/>
    </row>
    <row r="96" spans="2:22" ht="60" x14ac:dyDescent="0.25">
      <c r="B96" s="4" t="s">
        <v>301</v>
      </c>
      <c r="C96" s="3" t="str">
        <f>IF('1 lentelė'!C97="","",'1 lentelė'!C97)</f>
        <v>R059904-291200-0067</v>
      </c>
      <c r="D96" s="93" t="str">
        <f>IF('1 lentelė'!D97="","",'1 lentelė'!D97)</f>
        <v xml:space="preserve">Viešųjų erdvių prie Laisvės aikštės sutvarkymas </v>
      </c>
      <c r="E96" s="114" t="s">
        <v>656</v>
      </c>
      <c r="F96" s="29" t="s">
        <v>657</v>
      </c>
      <c r="G96" s="114"/>
      <c r="H96" s="114">
        <v>5000</v>
      </c>
      <c r="I96" s="135"/>
      <c r="J96" s="121"/>
      <c r="K96" s="121"/>
      <c r="L96" s="93"/>
      <c r="M96" s="93"/>
      <c r="N96" s="93"/>
      <c r="O96" s="93"/>
      <c r="P96" s="93"/>
      <c r="Q96" s="93"/>
      <c r="R96" s="121"/>
      <c r="S96" s="121"/>
      <c r="T96" s="93"/>
      <c r="U96" s="93"/>
      <c r="V96" s="93"/>
    </row>
    <row r="97" spans="2:22" ht="60" x14ac:dyDescent="0.25">
      <c r="B97" s="4" t="s">
        <v>302</v>
      </c>
      <c r="C97" s="3" t="str">
        <f>IF('1 lentelė'!C98="","",'1 lentelė'!C98)</f>
        <v>R059904-293619-0068</v>
      </c>
      <c r="D97" s="93" t="str">
        <f>IF('1 lentelė'!D98="","",'1 lentelė'!D98)</f>
        <v>J. Janonio gatvės (nuo žiedo iki Savitiškio g.) prieigų sutvarkymas</v>
      </c>
      <c r="E97" s="114" t="s">
        <v>656</v>
      </c>
      <c r="F97" s="29" t="s">
        <v>657</v>
      </c>
      <c r="G97" s="114">
        <v>140330.5</v>
      </c>
      <c r="H97" s="114"/>
      <c r="I97" s="29"/>
      <c r="J97" s="121"/>
      <c r="K97" s="121"/>
      <c r="L97" s="93"/>
      <c r="M97" s="93"/>
      <c r="N97" s="93"/>
      <c r="O97" s="93"/>
      <c r="P97" s="93"/>
      <c r="Q97" s="93"/>
      <c r="R97" s="121"/>
      <c r="S97" s="121"/>
      <c r="T97" s="93"/>
      <c r="U97" s="93"/>
      <c r="V97" s="93"/>
    </row>
    <row r="98" spans="2:22" ht="105" x14ac:dyDescent="0.25">
      <c r="B98" s="4" t="s">
        <v>303</v>
      </c>
      <c r="C98" s="3" t="str">
        <f>IF('1 lentelė'!C99="","",'1 lentelė'!C99)</f>
        <v>R059904-282919-0069</v>
      </c>
      <c r="D98" s="93" t="str">
        <f>IF('1 lentelė'!D99="","",'1 lentelė'!D99)</f>
        <v>Kultūros ir poilsio parko modernizavimas, gerinant miesto gamtinę aplinką ir gyvenimo kokybę, skatinant lankytojų srautus, aktyvų laisvalaikį</v>
      </c>
      <c r="E98" s="114" t="s">
        <v>656</v>
      </c>
      <c r="F98" s="29" t="s">
        <v>657</v>
      </c>
      <c r="G98" s="114">
        <v>393650</v>
      </c>
      <c r="H98" s="114"/>
      <c r="I98" s="29"/>
      <c r="J98" s="121"/>
      <c r="K98" s="121"/>
      <c r="L98" s="93"/>
      <c r="M98" s="93"/>
      <c r="N98" s="93"/>
      <c r="O98" s="93"/>
      <c r="P98" s="93"/>
      <c r="Q98" s="93"/>
      <c r="R98" s="121"/>
      <c r="S98" s="121"/>
      <c r="T98" s="93"/>
      <c r="U98" s="93"/>
      <c r="V98" s="93"/>
    </row>
    <row r="99" spans="2:22" ht="60" x14ac:dyDescent="0.25">
      <c r="B99" s="4" t="s">
        <v>304</v>
      </c>
      <c r="C99" s="3" t="str">
        <f>IF('1 lentelė'!C100="","",'1 lentelė'!C100)</f>
        <v>R059904-293019-0070</v>
      </c>
      <c r="D99" s="93" t="str">
        <f>IF('1 lentelė'!D100="","",'1 lentelė'!D100)</f>
        <v>Nepriklausomybės aikštės ir jos prieigų sutvarkymas</v>
      </c>
      <c r="E99" s="114" t="s">
        <v>656</v>
      </c>
      <c r="F99" s="29" t="s">
        <v>657</v>
      </c>
      <c r="G99" s="114">
        <v>16800.88</v>
      </c>
      <c r="H99" s="114"/>
      <c r="I99" s="29"/>
      <c r="J99" s="121"/>
      <c r="K99" s="121"/>
      <c r="L99" s="93"/>
      <c r="M99" s="93"/>
      <c r="N99" s="93"/>
      <c r="O99" s="93"/>
      <c r="P99" s="93"/>
      <c r="Q99" s="93"/>
      <c r="R99" s="121"/>
      <c r="S99" s="121"/>
      <c r="T99" s="93"/>
      <c r="U99" s="93"/>
      <c r="V99" s="93"/>
    </row>
    <row r="100" spans="2:22" ht="60" x14ac:dyDescent="0.25">
      <c r="B100" s="4" t="s">
        <v>305</v>
      </c>
      <c r="C100" s="3" t="str">
        <f>IF('1 lentelė'!C101="","",'1 lentelė'!C101)</f>
        <v>R059904-283019-0071</v>
      </c>
      <c r="D100" s="93" t="str">
        <f>IF('1 lentelė'!D101="","",'1 lentelė'!D101)</f>
        <v>Nevėžio upės ir pakrančių sutvarkymas (atkarpa nuo Stoties g. tilto iki Nemuno g. tilto)</v>
      </c>
      <c r="E100" s="114" t="s">
        <v>656</v>
      </c>
      <c r="F100" s="29" t="s">
        <v>657</v>
      </c>
      <c r="G100" s="114">
        <v>49800.13</v>
      </c>
      <c r="H100" s="114"/>
      <c r="I100" s="29"/>
      <c r="J100" s="121"/>
      <c r="K100" s="121"/>
      <c r="L100" s="93"/>
      <c r="M100" s="93"/>
      <c r="N100" s="93"/>
      <c r="O100" s="93"/>
      <c r="P100" s="93"/>
      <c r="Q100" s="93"/>
      <c r="R100" s="121"/>
      <c r="S100" s="121"/>
      <c r="T100" s="93"/>
      <c r="U100" s="93"/>
      <c r="V100" s="93"/>
    </row>
    <row r="101" spans="2:22" ht="60" x14ac:dyDescent="0.25">
      <c r="B101" s="4" t="s">
        <v>306</v>
      </c>
      <c r="C101" s="3" t="str">
        <f>IF('1 lentelė'!C102="","",'1 lentelė'!C102)</f>
        <v>R059904-282919-0072</v>
      </c>
      <c r="D101" s="93" t="str">
        <f>IF('1 lentelė'!D102="","",'1 lentelė'!D102)</f>
        <v>Skaistakalnio parko ir jo prieigų sutvarkymas</v>
      </c>
      <c r="E101" s="114" t="s">
        <v>656</v>
      </c>
      <c r="F101" s="29" t="s">
        <v>657</v>
      </c>
      <c r="G101" s="114">
        <v>297392</v>
      </c>
      <c r="H101" s="114"/>
      <c r="I101" s="29"/>
      <c r="J101" s="121"/>
      <c r="K101" s="121"/>
      <c r="L101" s="93"/>
      <c r="M101" s="93"/>
      <c r="N101" s="93"/>
      <c r="O101" s="93"/>
      <c r="P101" s="93"/>
      <c r="Q101" s="93"/>
      <c r="R101" s="121"/>
      <c r="S101" s="121"/>
      <c r="T101" s="93"/>
      <c r="U101" s="93"/>
      <c r="V101" s="93"/>
    </row>
    <row r="102" spans="2:22" ht="105" customHeight="1" x14ac:dyDescent="0.25">
      <c r="B102" s="4" t="s">
        <v>307</v>
      </c>
      <c r="C102" s="3" t="str">
        <f>IF('1 lentelė'!C103="","",'1 lentelė'!C103)</f>
        <v>R059904-291900-0073</v>
      </c>
      <c r="D102" s="93" t="str">
        <f>IF('1 lentelė'!D103="","",'1 lentelė'!D103)</f>
        <v>Elektronikos gatvės prieigų sutvarkymas</v>
      </c>
      <c r="E102" s="62" t="s">
        <v>1135</v>
      </c>
      <c r="F102" s="29"/>
      <c r="G102" s="114"/>
      <c r="H102" s="114"/>
      <c r="I102" s="29"/>
      <c r="J102" s="121"/>
      <c r="K102" s="121"/>
      <c r="L102" s="93"/>
      <c r="M102" s="93"/>
      <c r="N102" s="93"/>
      <c r="O102" s="93"/>
      <c r="P102" s="93"/>
      <c r="Q102" s="93"/>
      <c r="R102" s="121"/>
      <c r="S102" s="121"/>
      <c r="T102" s="93"/>
      <c r="U102" s="93"/>
      <c r="V102" s="93"/>
    </row>
    <row r="103" spans="2:22" ht="105" x14ac:dyDescent="0.25">
      <c r="B103" s="11" t="s">
        <v>1130</v>
      </c>
      <c r="C103" s="319" t="str">
        <f>IF('1 lentelė'!C104="","",'1 lentelė'!C104)</f>
        <v>R059907-361219-1073</v>
      </c>
      <c r="D103" s="93" t="str">
        <f>IF('1 lentelė'!D104="","",'1 lentelė'!D104)</f>
        <v>Susisiekimo su Panevėžio LEZ gerinimas, modernizuojant J. Janonio g.–Vakarinės g.–Pramonės g. sankryžą</v>
      </c>
      <c r="E103" s="62" t="s">
        <v>1048</v>
      </c>
      <c r="F103" s="29" t="s">
        <v>1110</v>
      </c>
      <c r="G103" s="114">
        <v>20000000</v>
      </c>
      <c r="H103" s="114" t="s">
        <v>1049</v>
      </c>
      <c r="I103" s="29" t="s">
        <v>1111</v>
      </c>
      <c r="J103" s="64">
        <v>700</v>
      </c>
      <c r="K103" s="121"/>
      <c r="L103" s="93"/>
      <c r="M103" s="93"/>
      <c r="N103" s="93"/>
      <c r="O103" s="93"/>
      <c r="P103" s="93"/>
      <c r="Q103" s="93"/>
      <c r="R103" s="121"/>
      <c r="S103" s="121"/>
      <c r="T103" s="93"/>
      <c r="U103" s="93"/>
      <c r="V103" s="93"/>
    </row>
    <row r="104" spans="2:22" ht="57" x14ac:dyDescent="0.25">
      <c r="B104" s="54" t="s">
        <v>553</v>
      </c>
      <c r="C104" s="57" t="str">
        <f>IF('1 lentelė'!C105="","",'1 lentelė'!C105)</f>
        <v/>
      </c>
      <c r="D104" s="91" t="str">
        <f>IF('1 lentelė'!D105="","",'1 lentelė'!D105)</f>
        <v>Priemonė: Biržų, Kupiškio, Pasvalio ir Rokiškio miestų kompleksinė plėtra</v>
      </c>
      <c r="E104" s="113"/>
      <c r="F104" s="113"/>
      <c r="G104" s="113"/>
      <c r="H104" s="113"/>
      <c r="I104" s="113"/>
      <c r="J104" s="113"/>
      <c r="K104" s="113"/>
      <c r="L104" s="92"/>
      <c r="M104" s="92"/>
      <c r="N104" s="92"/>
      <c r="O104" s="92"/>
      <c r="P104" s="92"/>
      <c r="Q104" s="92"/>
      <c r="R104" s="113"/>
      <c r="S104" s="113"/>
      <c r="T104" s="92"/>
      <c r="U104" s="92"/>
      <c r="V104" s="92"/>
    </row>
    <row r="105" spans="2:22" ht="45" x14ac:dyDescent="0.25">
      <c r="B105" s="4" t="s">
        <v>325</v>
      </c>
      <c r="C105" s="3" t="str">
        <f>IF('1 lentelė'!C106="","",'1 lentelė'!C106)</f>
        <v>R059905-292800-0074</v>
      </c>
      <c r="D105" s="93" t="str">
        <f>IF('1 lentelė'!D106="","",'1 lentelė'!D106)</f>
        <v>Projektas išbrauktas RPT 2020 vasario 28 d. sprendimu Nr. 51/4S-7</v>
      </c>
      <c r="E105" s="114"/>
      <c r="F105" s="29"/>
      <c r="G105" s="114"/>
      <c r="H105" s="114"/>
      <c r="I105" s="114"/>
      <c r="J105" s="114"/>
      <c r="K105" s="114"/>
      <c r="L105" s="114"/>
      <c r="M105" s="93"/>
      <c r="N105" s="93"/>
      <c r="O105" s="93"/>
      <c r="P105" s="93"/>
      <c r="Q105" s="93"/>
      <c r="R105" s="121"/>
      <c r="S105" s="121"/>
      <c r="T105" s="93"/>
      <c r="U105" s="93"/>
      <c r="V105" s="93"/>
    </row>
    <row r="106" spans="2:22" ht="120" x14ac:dyDescent="0.25">
      <c r="B106" s="4" t="s">
        <v>326</v>
      </c>
      <c r="C106" s="3" t="str">
        <f>IF('1 lentelė'!C107="","",'1 lentelė'!C107)</f>
        <v>R059905-293000-0075</v>
      </c>
      <c r="D106" s="93" t="str">
        <f>IF('1 lentelė'!D107="","",'1 lentelė'!D107)</f>
        <v>Viešųjų erdvių Biržų m., regioninio parko teritorijoje, modernizavimas ir pritaikymas bendruomenės veiklai,  laisvalaikio užimtumui ir poilsiui</v>
      </c>
      <c r="E106" s="114" t="s">
        <v>656</v>
      </c>
      <c r="F106" s="29" t="s">
        <v>657</v>
      </c>
      <c r="G106" s="114">
        <v>13500</v>
      </c>
      <c r="H106" s="114"/>
      <c r="I106" s="114"/>
      <c r="J106" s="114"/>
      <c r="K106" s="114"/>
      <c r="L106" s="114"/>
      <c r="M106" s="93"/>
      <c r="N106" s="93"/>
      <c r="O106" s="93"/>
      <c r="P106" s="93"/>
      <c r="Q106" s="93"/>
      <c r="R106" s="121"/>
      <c r="S106" s="121"/>
      <c r="T106" s="93"/>
      <c r="U106" s="93"/>
      <c r="V106" s="93"/>
    </row>
    <row r="107" spans="2:22" ht="75" x14ac:dyDescent="0.25">
      <c r="B107" s="4" t="s">
        <v>327</v>
      </c>
      <c r="C107" s="3" t="str">
        <f>IF('1 lentelė'!C108="","",'1 lentelė'!C108)</f>
        <v>R059905-300000-0076</v>
      </c>
      <c r="D107" s="93" t="str">
        <f>IF('1 lentelė'!D108="","",'1 lentelė'!D108)</f>
        <v>Gyvenamosios aplinkos gerinimas gyvenamuosiuose daugiabučių namų rajonuose Biržų m.</v>
      </c>
      <c r="E107" s="114" t="s">
        <v>656</v>
      </c>
      <c r="F107" s="29" t="s">
        <v>657</v>
      </c>
      <c r="G107" s="29">
        <v>5000</v>
      </c>
      <c r="H107" s="114"/>
      <c r="I107" s="114"/>
      <c r="J107" s="114"/>
      <c r="K107" s="114"/>
      <c r="L107" s="114"/>
      <c r="M107" s="93"/>
      <c r="N107" s="93"/>
      <c r="O107" s="93"/>
      <c r="P107" s="93"/>
      <c r="Q107" s="93"/>
      <c r="R107" s="121"/>
      <c r="S107" s="121"/>
      <c r="T107" s="93"/>
      <c r="U107" s="93"/>
      <c r="V107" s="93"/>
    </row>
    <row r="108" spans="2:22" ht="45" x14ac:dyDescent="0.25">
      <c r="B108" s="4" t="s">
        <v>328</v>
      </c>
      <c r="C108" s="3" t="str">
        <f>IF('1 lentelė'!C109="","",'1 lentelė'!C109)</f>
        <v>R059905-292800-0077</v>
      </c>
      <c r="D108" s="93" t="str">
        <f>IF('1 lentelė'!D109="","",'1 lentelė'!D109)</f>
        <v>Projektas išbrauktas RPT 2020 vasario 28 d. sprendimu Nr. 51/4S-7</v>
      </c>
      <c r="E108" s="114"/>
      <c r="F108" s="29"/>
      <c r="G108" s="114"/>
      <c r="H108" s="114"/>
      <c r="I108" s="114"/>
      <c r="J108" s="114"/>
      <c r="K108" s="114"/>
      <c r="L108" s="114"/>
      <c r="M108" s="93"/>
      <c r="N108" s="93"/>
      <c r="O108" s="93"/>
      <c r="P108" s="93"/>
      <c r="Q108" s="93"/>
      <c r="R108" s="121"/>
      <c r="S108" s="121"/>
      <c r="T108" s="93"/>
      <c r="U108" s="93"/>
      <c r="V108" s="93"/>
    </row>
    <row r="109" spans="2:22" ht="45" x14ac:dyDescent="0.25">
      <c r="B109" s="4" t="s">
        <v>329</v>
      </c>
      <c r="C109" s="3" t="str">
        <f>IF('1 lentelė'!C110="","",'1 lentelė'!C110)</f>
        <v>R059905-000000-0078</v>
      </c>
      <c r="D109" s="93" t="str">
        <f>IF('1 lentelė'!D110="","",'1 lentelė'!D110)</f>
        <v xml:space="preserve">Projektas RPT 2018-10-26 sprendimu Nr. 51/4S-26 išbrauktas </v>
      </c>
      <c r="E109" s="134"/>
      <c r="F109" s="135"/>
      <c r="G109" s="134"/>
      <c r="H109" s="134"/>
      <c r="I109" s="134"/>
      <c r="J109" s="134"/>
      <c r="K109" s="134"/>
      <c r="L109" s="134"/>
      <c r="M109" s="93"/>
      <c r="N109" s="93"/>
      <c r="O109" s="93"/>
      <c r="P109" s="93"/>
      <c r="Q109" s="93"/>
      <c r="R109" s="121"/>
      <c r="S109" s="121"/>
      <c r="T109" s="93"/>
      <c r="U109" s="93"/>
      <c r="V109" s="93"/>
    </row>
    <row r="110" spans="2:22" ht="90" x14ac:dyDescent="0.25">
      <c r="B110" s="4" t="s">
        <v>330</v>
      </c>
      <c r="C110" s="3" t="str">
        <f>IF('1 lentelė'!C111="","",'1 lentelė'!C111)</f>
        <v>R059905-311240-0079</v>
      </c>
      <c r="D110" s="93" t="str">
        <f>IF('1 lentelė'!D111="","",'1 lentelė'!D111)</f>
        <v xml:space="preserve">Gamybinės teritorijos, esančios Krantinės g., Kupiškio mieste, konversija, prielaidų privačioms investicijoms sudarymas </v>
      </c>
      <c r="E110" s="114" t="s">
        <v>656</v>
      </c>
      <c r="F110" s="29" t="s">
        <v>658</v>
      </c>
      <c r="G110" s="114">
        <v>643</v>
      </c>
      <c r="H110" s="114"/>
      <c r="I110" s="114"/>
      <c r="J110" s="114"/>
      <c r="K110" s="114"/>
      <c r="L110" s="114"/>
      <c r="M110" s="93"/>
      <c r="N110" s="93"/>
      <c r="O110" s="93"/>
      <c r="P110" s="93"/>
      <c r="Q110" s="93"/>
      <c r="R110" s="121"/>
      <c r="S110" s="121"/>
      <c r="T110" s="93"/>
      <c r="U110" s="93"/>
      <c r="V110" s="93"/>
    </row>
    <row r="111" spans="2:22" ht="75" x14ac:dyDescent="0.25">
      <c r="B111" s="4" t="s">
        <v>331</v>
      </c>
      <c r="C111" s="3" t="str">
        <f>IF('1 lentelė'!C112="","",'1 lentelė'!C112)</f>
        <v>R059905-290950-0080</v>
      </c>
      <c r="D111" s="93" t="str">
        <f>IF('1 lentelė'!D112="","",'1 lentelė'!D112)</f>
        <v>Autobusų stoties pastato ir viešųjų erdvių Gedimino g. 96, Kupiškio mieste, modernizavimas</v>
      </c>
      <c r="E111" s="137" t="s">
        <v>656</v>
      </c>
      <c r="F111" s="138" t="s">
        <v>658</v>
      </c>
      <c r="G111" s="137">
        <v>7486.97</v>
      </c>
      <c r="H111" s="137" t="s">
        <v>654</v>
      </c>
      <c r="I111" s="138" t="s">
        <v>659</v>
      </c>
      <c r="J111" s="137">
        <v>595.14</v>
      </c>
      <c r="K111" s="114"/>
      <c r="L111" s="114"/>
      <c r="M111" s="93"/>
      <c r="N111" s="93"/>
      <c r="O111" s="93"/>
      <c r="P111" s="93"/>
      <c r="Q111" s="93"/>
      <c r="R111" s="121"/>
      <c r="S111" s="121"/>
      <c r="T111" s="93"/>
      <c r="U111" s="93"/>
      <c r="V111" s="93"/>
    </row>
    <row r="112" spans="2:22" ht="75" x14ac:dyDescent="0.25">
      <c r="B112" s="4" t="s">
        <v>332</v>
      </c>
      <c r="C112" s="3" t="str">
        <f>IF('1 lentelė'!C113="","",'1 lentelė'!C113)</f>
        <v>R059905-291250-0081</v>
      </c>
      <c r="D112" s="93" t="str">
        <f>IF('1 lentelė'!D113="","",'1 lentelė'!D113)</f>
        <v xml:space="preserve">Centrinės Kupiškio miesto dalies viešųjų erdvių modernizavimas ir pritaikymas bendruomenės veikloms </v>
      </c>
      <c r="E112" s="114" t="s">
        <v>656</v>
      </c>
      <c r="F112" s="29" t="s">
        <v>657</v>
      </c>
      <c r="G112" s="114">
        <v>14141.2</v>
      </c>
      <c r="H112" s="114"/>
      <c r="I112" s="114"/>
      <c r="J112" s="114"/>
      <c r="K112" s="114"/>
      <c r="L112" s="114"/>
      <c r="M112" s="93"/>
      <c r="N112" s="93"/>
      <c r="O112" s="93"/>
      <c r="P112" s="93"/>
      <c r="Q112" s="93"/>
      <c r="R112" s="121"/>
      <c r="S112" s="121"/>
      <c r="T112" s="93"/>
      <c r="U112" s="93"/>
      <c r="V112" s="93"/>
    </row>
    <row r="113" spans="2:22" ht="60" x14ac:dyDescent="0.25">
      <c r="B113" s="4" t="s">
        <v>333</v>
      </c>
      <c r="C113" s="3" t="str">
        <f>IF('1 lentelė'!C114="","",'1 lentelė'!C114)</f>
        <v>R059905-281232-0082</v>
      </c>
      <c r="D113" s="93" t="str">
        <f>IF('1 lentelė'!D114="","",'1 lentelė'!D114)</f>
        <v xml:space="preserve">Kupiškio miesto viešųjų erdvių sutvarkymas ir pritaikymas poilsiui, sveikatinimui, užimtumui </v>
      </c>
      <c r="E113" s="114" t="s">
        <v>656</v>
      </c>
      <c r="F113" s="29" t="s">
        <v>657</v>
      </c>
      <c r="G113" s="114">
        <v>8932</v>
      </c>
      <c r="H113" s="114"/>
      <c r="I113" s="114"/>
      <c r="J113" s="114"/>
      <c r="K113" s="114"/>
      <c r="L113" s="114"/>
      <c r="M113" s="93"/>
      <c r="N113" s="93"/>
      <c r="O113" s="93"/>
      <c r="P113" s="93"/>
      <c r="Q113" s="93"/>
      <c r="R113" s="121"/>
      <c r="S113" s="121"/>
      <c r="T113" s="93"/>
      <c r="U113" s="93"/>
      <c r="V113" s="93"/>
    </row>
    <row r="114" spans="2:22" ht="90" x14ac:dyDescent="0.25">
      <c r="B114" s="4" t="s">
        <v>334</v>
      </c>
      <c r="C114" s="3" t="str">
        <f>IF('1 lentelė'!C115="","",'1 lentelė'!C115)</f>
        <v>R059903-290000-0083</v>
      </c>
      <c r="D114" s="93" t="str">
        <f>IF('1 lentelė'!D115="","",'1 lentelė'!D115)</f>
        <v xml:space="preserve">Pasvalio miesto viešosios infrastruktūros plėtros II etapas </v>
      </c>
      <c r="E114" s="114" t="s">
        <v>656</v>
      </c>
      <c r="F114" s="29" t="s">
        <v>660</v>
      </c>
      <c r="G114" s="114">
        <v>7131.17</v>
      </c>
      <c r="H114" s="114"/>
      <c r="I114" s="114"/>
      <c r="J114" s="114"/>
      <c r="K114" s="114"/>
      <c r="L114" s="114"/>
      <c r="M114" s="93"/>
      <c r="N114" s="93"/>
      <c r="O114" s="93"/>
      <c r="P114" s="93"/>
      <c r="Q114" s="93"/>
      <c r="R114" s="121"/>
      <c r="S114" s="121"/>
      <c r="T114" s="93"/>
      <c r="U114" s="93"/>
      <c r="V114" s="93"/>
    </row>
    <row r="115" spans="2:22" ht="165" x14ac:dyDescent="0.25">
      <c r="B115" s="4" t="s">
        <v>335</v>
      </c>
      <c r="C115" s="3" t="str">
        <f>IF('1 lentelė'!C116="","",'1 lentelė'!C116)</f>
        <v>R059903-300500-0084</v>
      </c>
      <c r="D115" s="93" t="str">
        <f>IF('1 lentelė'!D116="","",'1 lentelė'!D116)</f>
        <v>Urbanistinės teritorijos Rokiškio mieste tarp Respublikos-Aušros-Parko-Taikos-Vilties-P.Širvio-Jaunystės-Panevėžio-Perkūno-Kauno-J.Basanavičiaus-Ąžuolų-Tyzenhauzų-Pievų-Juodupės-Laisvės gatvių sutvarkymas ir plėtra, III etapas</v>
      </c>
      <c r="E115" s="114" t="s">
        <v>656</v>
      </c>
      <c r="F115" s="29" t="s">
        <v>660</v>
      </c>
      <c r="G115" s="114">
        <v>4672</v>
      </c>
      <c r="H115" s="114"/>
      <c r="I115" s="114"/>
      <c r="J115" s="114"/>
      <c r="K115" s="114"/>
      <c r="L115" s="114"/>
      <c r="M115" s="93"/>
      <c r="N115" s="93"/>
      <c r="O115" s="93"/>
      <c r="P115" s="93"/>
      <c r="Q115" s="93"/>
      <c r="R115" s="121"/>
      <c r="S115" s="121"/>
      <c r="T115" s="93"/>
      <c r="U115" s="93"/>
      <c r="V115" s="93"/>
    </row>
    <row r="116" spans="2:22" ht="120" x14ac:dyDescent="0.25">
      <c r="B116" s="11" t="s">
        <v>1043</v>
      </c>
      <c r="C116" s="319" t="str">
        <f>IF('1 lentelė'!C117="","",'1 lentelė'!C117)</f>
        <v>R059907-363100-1084</v>
      </c>
      <c r="D116" s="93" t="str">
        <f>IF('1 lentelė'!D117="","",'1 lentelė'!D117)</f>
        <v>Pastato Gedimino g. 53B, Kupiškyje, atnaujinimas ir pritaikymas verslui</v>
      </c>
      <c r="E116" s="114" t="s">
        <v>1048</v>
      </c>
      <c r="F116" s="29" t="s">
        <v>1116</v>
      </c>
      <c r="G116" s="136">
        <v>230000</v>
      </c>
      <c r="H116" s="114" t="s">
        <v>1049</v>
      </c>
      <c r="I116" s="29" t="s">
        <v>1050</v>
      </c>
      <c r="J116" s="114">
        <v>25</v>
      </c>
      <c r="K116" s="114" t="s">
        <v>654</v>
      </c>
      <c r="L116" s="29" t="s">
        <v>1051</v>
      </c>
      <c r="M116" s="93">
        <v>2200</v>
      </c>
      <c r="N116" s="93"/>
      <c r="O116" s="93"/>
      <c r="P116" s="93"/>
      <c r="Q116" s="93"/>
      <c r="R116" s="121"/>
      <c r="S116" s="121"/>
      <c r="T116" s="93"/>
      <c r="U116" s="93"/>
      <c r="V116" s="93"/>
    </row>
    <row r="117" spans="2:22" ht="108.75" customHeight="1" x14ac:dyDescent="0.25">
      <c r="B117" s="11" t="s">
        <v>1097</v>
      </c>
      <c r="C117" s="319" t="str">
        <f>IF('1 lentelė'!C118="","",'1 lentelė'!C118)</f>
        <v>R059905-363100-2084</v>
      </c>
      <c r="D117" s="353" t="str">
        <f>IF('1 lentelė'!D118="","",'1 lentelė'!D118)</f>
        <v>Biržų miesto viešųjų erdvių buvusioje estrados teritorijoje ir piliavietės teritorijoje su prieigomis modernizavimas, kuriant papildomus ir stiprinant esamus traukos centrus</v>
      </c>
      <c r="E117" s="114" t="s">
        <v>656</v>
      </c>
      <c r="F117" s="29" t="s">
        <v>660</v>
      </c>
      <c r="G117" s="114">
        <v>67440</v>
      </c>
      <c r="H117" s="114"/>
      <c r="I117" s="29"/>
      <c r="J117" s="114"/>
      <c r="K117" s="114"/>
      <c r="L117" s="29"/>
      <c r="M117" s="93"/>
      <c r="N117" s="93"/>
      <c r="O117" s="93"/>
      <c r="P117" s="93"/>
      <c r="Q117" s="93"/>
      <c r="R117" s="121"/>
      <c r="S117" s="121"/>
      <c r="T117" s="93"/>
      <c r="U117" s="93"/>
      <c r="V117" s="93"/>
    </row>
    <row r="118" spans="2:22" ht="108.75" customHeight="1" x14ac:dyDescent="0.25">
      <c r="B118" s="11" t="s">
        <v>1108</v>
      </c>
      <c r="C118" s="319" t="str">
        <f>IF('1 lentelė'!C119="","",'1 lentelė'!C119)</f>
        <v>R059907-362900-3084</v>
      </c>
      <c r="D118" s="93" t="str">
        <f>IF('1 lentelė'!D119="","",'1 lentelė'!D119)</f>
        <v>Naujo sklypo Biržų m. Plento g. 2C įrengimas, sukuriant palankią infrastruktūrą privačioms investicijoms</v>
      </c>
      <c r="E118" s="114" t="s">
        <v>1048</v>
      </c>
      <c r="F118" s="29" t="s">
        <v>1110</v>
      </c>
      <c r="G118" s="114">
        <v>200000</v>
      </c>
      <c r="H118" s="114" t="s">
        <v>1049</v>
      </c>
      <c r="I118" s="29" t="s">
        <v>1111</v>
      </c>
      <c r="J118" s="114">
        <v>18</v>
      </c>
      <c r="K118" s="114" t="s">
        <v>1112</v>
      </c>
      <c r="L118" s="29" t="s">
        <v>1113</v>
      </c>
      <c r="M118" s="93">
        <v>21245</v>
      </c>
      <c r="N118" s="93"/>
      <c r="O118" s="93"/>
      <c r="P118" s="93"/>
      <c r="Q118" s="93"/>
      <c r="R118" s="121"/>
      <c r="S118" s="121"/>
      <c r="T118" s="93"/>
      <c r="U118" s="93"/>
      <c r="V118" s="93"/>
    </row>
    <row r="119" spans="2:22" ht="57" x14ac:dyDescent="0.25">
      <c r="B119" s="54" t="s">
        <v>554</v>
      </c>
      <c r="C119" s="57" t="str">
        <f>IF('1 lentelė'!C120="","",'1 lentelė'!C120)</f>
        <v/>
      </c>
      <c r="D119" s="91" t="str">
        <f>IF('1 lentelė'!D120="","",'1 lentelė'!D120)</f>
        <v>Priemonė: Vietinių kelių techninių parametrų ir eismo saugos gerinimas</v>
      </c>
      <c r="E119" s="113"/>
      <c r="F119" s="113"/>
      <c r="G119" s="113"/>
      <c r="H119" s="113"/>
      <c r="I119" s="113"/>
      <c r="J119" s="113"/>
      <c r="K119" s="113"/>
      <c r="L119" s="92"/>
      <c r="M119" s="92"/>
      <c r="N119" s="92"/>
      <c r="O119" s="92"/>
      <c r="P119" s="92"/>
      <c r="Q119" s="92"/>
      <c r="R119" s="113"/>
      <c r="S119" s="113"/>
      <c r="T119" s="92"/>
      <c r="U119" s="92"/>
      <c r="V119" s="92"/>
    </row>
    <row r="120" spans="2:22" ht="75" x14ac:dyDescent="0.25">
      <c r="B120" s="4" t="s">
        <v>354</v>
      </c>
      <c r="C120" s="3" t="str">
        <f>IF('1 lentelė'!C121="","",'1 lentelė'!C121)</f>
        <v>R055511-120800-0085</v>
      </c>
      <c r="D120" s="93" t="str">
        <f>IF('1 lentelė'!D121="","",'1 lentelė'!D121)</f>
        <v xml:space="preserve">Biržų miesto D.Poškos–J.Šimkaus–P.Jakubėno ir Žvejų - Ežero gatvių rekonstravimas </v>
      </c>
      <c r="E120" s="114" t="s">
        <v>661</v>
      </c>
      <c r="F120" s="29" t="s">
        <v>662</v>
      </c>
      <c r="G120" s="64">
        <v>1.3</v>
      </c>
      <c r="H120" s="114" t="s">
        <v>663</v>
      </c>
      <c r="I120" s="29" t="s">
        <v>664</v>
      </c>
      <c r="J120" s="114">
        <v>11</v>
      </c>
      <c r="K120" s="114"/>
      <c r="L120" s="29"/>
      <c r="M120" s="93"/>
      <c r="N120" s="93"/>
      <c r="O120" s="93"/>
      <c r="P120" s="93"/>
      <c r="Q120" s="93"/>
      <c r="R120" s="121"/>
      <c r="S120" s="121"/>
      <c r="T120" s="93"/>
      <c r="U120" s="93"/>
      <c r="V120" s="93"/>
    </row>
    <row r="121" spans="2:22" ht="105" x14ac:dyDescent="0.25">
      <c r="B121" s="4" t="s">
        <v>355</v>
      </c>
      <c r="C121" s="3" t="str">
        <f>IF('1 lentelė'!C122="","",'1 lentelė'!C122)</f>
        <v>R055511-120000-0086</v>
      </c>
      <c r="D121" s="93" t="str">
        <f>IF('1 lentelė'!D122="","",'1 lentelė'!D122)</f>
        <v>Transporto infrastruktūros modernizavimas Kupiškio mieste, S. Dariaus ir S. Girėno g., Topolių g. ir Račiupėnų g.</v>
      </c>
      <c r="E121" s="114" t="s">
        <v>661</v>
      </c>
      <c r="F121" s="29" t="s">
        <v>662</v>
      </c>
      <c r="G121" s="114">
        <v>2.0369999999999999</v>
      </c>
      <c r="H121" s="114" t="s">
        <v>665</v>
      </c>
      <c r="I121" s="29" t="s">
        <v>666</v>
      </c>
      <c r="J121" s="114">
        <v>3</v>
      </c>
      <c r="K121" s="114"/>
      <c r="L121" s="114"/>
      <c r="M121" s="93"/>
      <c r="N121" s="93"/>
      <c r="O121" s="93"/>
      <c r="P121" s="93"/>
      <c r="Q121" s="93"/>
      <c r="R121" s="121"/>
      <c r="S121" s="121"/>
      <c r="T121" s="93"/>
      <c r="U121" s="93"/>
      <c r="V121" s="93"/>
    </row>
    <row r="122" spans="2:22" ht="75" x14ac:dyDescent="0.25">
      <c r="B122" s="4" t="s">
        <v>356</v>
      </c>
      <c r="C122" s="3" t="str">
        <f>IF('1 lentelė'!C123="","",'1 lentelė'!C123)</f>
        <v>R055511-120000-0087</v>
      </c>
      <c r="D122" s="93" t="str">
        <f>IF('1 lentelė'!D123="","",'1 lentelė'!D123)</f>
        <v>Pasvalio miesto Biržų gatvės rekonstravimas I etapas</v>
      </c>
      <c r="E122" s="114" t="s">
        <v>661</v>
      </c>
      <c r="F122" s="29" t="s">
        <v>667</v>
      </c>
      <c r="G122" s="114">
        <v>2.0299999999999998</v>
      </c>
      <c r="H122" s="114" t="s">
        <v>665</v>
      </c>
      <c r="I122" s="29" t="s">
        <v>668</v>
      </c>
      <c r="J122" s="114">
        <v>6</v>
      </c>
      <c r="K122" s="114"/>
      <c r="L122" s="114"/>
      <c r="M122" s="93"/>
      <c r="N122" s="93"/>
      <c r="O122" s="93"/>
      <c r="P122" s="93"/>
      <c r="Q122" s="93"/>
      <c r="R122" s="121"/>
      <c r="S122" s="121"/>
      <c r="T122" s="93"/>
      <c r="U122" s="93"/>
      <c r="V122" s="93"/>
    </row>
    <row r="123" spans="2:22" ht="75" x14ac:dyDescent="0.25">
      <c r="B123" s="4" t="s">
        <v>357</v>
      </c>
      <c r="C123" s="3" t="str">
        <f>IF('1 lentelė'!C124="","",'1 lentelė'!C124)</f>
        <v>R055511-120800-0088</v>
      </c>
      <c r="D123" s="93" t="str">
        <f>IF('1 lentelė'!D124="","",'1 lentelė'!D124)</f>
        <v xml:space="preserve">Rokiškio miesto Kauno ir Perkūno gatvių dalių rekonstravimas   </v>
      </c>
      <c r="E123" s="114" t="s">
        <v>661</v>
      </c>
      <c r="F123" s="29" t="s">
        <v>667</v>
      </c>
      <c r="G123" s="114">
        <v>0.93</v>
      </c>
      <c r="H123" s="114" t="s">
        <v>665</v>
      </c>
      <c r="I123" s="29" t="s">
        <v>668</v>
      </c>
      <c r="J123" s="114">
        <v>4</v>
      </c>
      <c r="K123" s="114"/>
      <c r="L123" s="114"/>
      <c r="M123" s="93"/>
      <c r="N123" s="93"/>
      <c r="O123" s="93"/>
      <c r="P123" s="93"/>
      <c r="Q123" s="93"/>
      <c r="R123" s="121"/>
      <c r="S123" s="121"/>
      <c r="T123" s="93"/>
      <c r="U123" s="93"/>
      <c r="V123" s="93"/>
    </row>
    <row r="124" spans="2:22" ht="75" x14ac:dyDescent="0.25">
      <c r="B124" s="4" t="s">
        <v>358</v>
      </c>
      <c r="C124" s="3" t="str">
        <f>IF('1 lentelė'!C125="","",'1 lentelė'!C125)</f>
        <v>R055511-120800-0089</v>
      </c>
      <c r="D124" s="93" t="str">
        <f>IF('1 lentelė'!D125="","",'1 lentelė'!D125)</f>
        <v xml:space="preserve">Rokiškio miesto Aušros g. (nuo sankirtos su J. Gruodžio g. iki sankirtos su Kauno g.) rekonstravimas </v>
      </c>
      <c r="E124" s="114" t="s">
        <v>661</v>
      </c>
      <c r="F124" s="29" t="s">
        <v>669</v>
      </c>
      <c r="G124" s="114">
        <v>0.36</v>
      </c>
      <c r="H124" s="114"/>
      <c r="I124" s="114"/>
      <c r="J124" s="114"/>
      <c r="K124" s="114"/>
      <c r="L124" s="114"/>
      <c r="M124" s="93"/>
      <c r="N124" s="93"/>
      <c r="O124" s="93"/>
      <c r="P124" s="93"/>
      <c r="Q124" s="93"/>
      <c r="R124" s="121"/>
      <c r="S124" s="121"/>
      <c r="T124" s="93"/>
      <c r="U124" s="93"/>
      <c r="V124" s="93"/>
    </row>
    <row r="125" spans="2:22" ht="75" x14ac:dyDescent="0.25">
      <c r="B125" s="4" t="s">
        <v>359</v>
      </c>
      <c r="C125" s="3" t="str">
        <f>IF('1 lentelė'!C126="","",'1 lentelė'!C126)</f>
        <v>R055511-120000-0090</v>
      </c>
      <c r="D125" s="93" t="str">
        <f>IF('1 lentelė'!D126="","",'1 lentelė'!D126)</f>
        <v>Vietinių kelių techninių parametrų ir eismo saugos gerinimas Panevėžio rajone</v>
      </c>
      <c r="E125" s="114" t="s">
        <v>661</v>
      </c>
      <c r="F125" s="29" t="s">
        <v>667</v>
      </c>
      <c r="G125" s="114">
        <v>5.01</v>
      </c>
      <c r="H125" s="114" t="s">
        <v>665</v>
      </c>
      <c r="I125" s="29" t="s">
        <v>668</v>
      </c>
      <c r="J125" s="114">
        <v>40</v>
      </c>
      <c r="K125" s="114"/>
      <c r="L125" s="114"/>
      <c r="M125" s="93"/>
      <c r="N125" s="93"/>
      <c r="O125" s="93"/>
      <c r="P125" s="93"/>
      <c r="Q125" s="93"/>
      <c r="R125" s="121"/>
      <c r="S125" s="121"/>
      <c r="T125" s="93"/>
      <c r="U125" s="93"/>
      <c r="V125" s="93"/>
    </row>
    <row r="126" spans="2:22" ht="75" x14ac:dyDescent="0.25">
      <c r="B126" s="4" t="s">
        <v>360</v>
      </c>
      <c r="C126" s="3" t="str">
        <f>IF('1 lentelė'!C127="","",'1 lentelė'!C127)</f>
        <v>R055511-125000-0091</v>
      </c>
      <c r="D126" s="93" t="str">
        <f>IF('1 lentelė'!D127="","",'1 lentelė'!D127)</f>
        <v>A. Jakšto gatvės rekonstrukcija</v>
      </c>
      <c r="E126" s="114" t="s">
        <v>661</v>
      </c>
      <c r="F126" s="29" t="s">
        <v>667</v>
      </c>
      <c r="G126" s="114">
        <v>1.34</v>
      </c>
      <c r="H126" s="114" t="s">
        <v>665</v>
      </c>
      <c r="I126" s="29" t="s">
        <v>668</v>
      </c>
      <c r="J126" s="114">
        <v>1</v>
      </c>
      <c r="K126" s="114"/>
      <c r="L126" s="114"/>
      <c r="M126" s="93"/>
      <c r="N126" s="93"/>
      <c r="O126" s="93"/>
      <c r="P126" s="93"/>
      <c r="Q126" s="93"/>
      <c r="R126" s="121"/>
      <c r="S126" s="121"/>
      <c r="T126" s="93"/>
      <c r="U126" s="93"/>
      <c r="V126" s="93"/>
    </row>
    <row r="127" spans="2:22" ht="42.75" x14ac:dyDescent="0.25">
      <c r="B127" s="54" t="s">
        <v>555</v>
      </c>
      <c r="C127" s="57" t="str">
        <f>IF('1 lentelė'!C128="","",'1 lentelė'!C128)</f>
        <v/>
      </c>
      <c r="D127" s="91" t="str">
        <f>IF('1 lentelė'!D128="","",'1 lentelė'!D128)</f>
        <v>Priemonė: Kultūros infrastruktūros modernizavimas</v>
      </c>
      <c r="E127" s="113"/>
      <c r="F127" s="113"/>
      <c r="G127" s="113"/>
      <c r="H127" s="113"/>
      <c r="I127" s="113"/>
      <c r="J127" s="113"/>
      <c r="K127" s="113"/>
      <c r="L127" s="92"/>
      <c r="M127" s="92"/>
      <c r="N127" s="92"/>
      <c r="O127" s="92"/>
      <c r="P127" s="92"/>
      <c r="Q127" s="92"/>
      <c r="R127" s="113"/>
      <c r="S127" s="113"/>
      <c r="T127" s="92"/>
      <c r="U127" s="92"/>
      <c r="V127" s="92"/>
    </row>
    <row r="128" spans="2:22" ht="75" x14ac:dyDescent="0.25">
      <c r="B128" s="4" t="s">
        <v>385</v>
      </c>
      <c r="C128" s="3" t="str">
        <f>IF('1 lentelė'!C129="","",'1 lentelė'!C129)</f>
        <v>R053305-330000-0092</v>
      </c>
      <c r="D128" s="93" t="str">
        <f>IF('1 lentelė'!D129="","",'1 lentelė'!D129)</f>
        <v>Nenaudojamo kitos paskirties pastato Biržuose, Rotušės g. 2A, pritaikymas kultūros reikmėms</v>
      </c>
      <c r="E128" s="29" t="s">
        <v>670</v>
      </c>
      <c r="F128" s="29" t="s">
        <v>671</v>
      </c>
      <c r="G128" s="29">
        <v>1</v>
      </c>
      <c r="H128" s="114"/>
      <c r="I128" s="121"/>
      <c r="J128" s="121"/>
      <c r="K128" s="121"/>
      <c r="L128" s="93"/>
      <c r="M128" s="93"/>
      <c r="N128" s="93"/>
      <c r="O128" s="93"/>
      <c r="P128" s="93"/>
      <c r="Q128" s="93"/>
      <c r="R128" s="121"/>
      <c r="S128" s="121"/>
      <c r="T128" s="93"/>
      <c r="U128" s="93"/>
      <c r="V128" s="93"/>
    </row>
    <row r="129" spans="2:22" ht="60" x14ac:dyDescent="0.25">
      <c r="B129" s="4" t="s">
        <v>386</v>
      </c>
      <c r="C129" s="3" t="str">
        <f>IF('1 lentelė'!C130="","",'1 lentelė'!C130)</f>
        <v>R053304-332950-0093</v>
      </c>
      <c r="D129" s="93" t="str">
        <f>IF('1 lentelė'!D130="","",'1 lentelė'!D130)</f>
        <v>Juozo Miltinio dramos teatro įrangos atnaujinimas</v>
      </c>
      <c r="E129" s="114" t="s">
        <v>670</v>
      </c>
      <c r="F129" s="29" t="s">
        <v>671</v>
      </c>
      <c r="G129" s="114">
        <v>1</v>
      </c>
      <c r="H129" s="114"/>
      <c r="I129" s="121"/>
      <c r="J129" s="121"/>
      <c r="K129" s="121"/>
      <c r="L129" s="93"/>
      <c r="M129" s="93"/>
      <c r="N129" s="93"/>
      <c r="O129" s="93"/>
      <c r="P129" s="93"/>
      <c r="Q129" s="93"/>
      <c r="R129" s="121"/>
      <c r="S129" s="121"/>
      <c r="T129" s="93"/>
      <c r="U129" s="93"/>
      <c r="V129" s="93"/>
    </row>
    <row r="130" spans="2:22" ht="96" customHeight="1" x14ac:dyDescent="0.25">
      <c r="B130" s="4" t="s">
        <v>387</v>
      </c>
      <c r="C130" s="3" t="str">
        <f>IF('1 lentelė'!C131="","",'1 lentelė'!C131)</f>
        <v>R053304-335000-0094</v>
      </c>
      <c r="D130" s="93" t="str">
        <f>IF('1 lentelė'!D131="","",'1 lentelė'!D131)</f>
        <v>Panevėžio apskrities Gabrielės Petkevičaitės-Bitės viešosios bibliotekos pastato modernizavimas, Aukštaičių g.4, Panevėžys</v>
      </c>
      <c r="E130" s="114" t="s">
        <v>670</v>
      </c>
      <c r="F130" s="29" t="s">
        <v>671</v>
      </c>
      <c r="G130" s="114">
        <v>1</v>
      </c>
      <c r="H130" s="114"/>
      <c r="I130" s="121"/>
      <c r="J130" s="121"/>
      <c r="K130" s="121"/>
      <c r="L130" s="93"/>
      <c r="M130" s="93"/>
      <c r="N130" s="93"/>
      <c r="O130" s="93"/>
      <c r="P130" s="93"/>
      <c r="Q130" s="93"/>
      <c r="R130" s="121"/>
      <c r="S130" s="121"/>
      <c r="T130" s="93"/>
      <c r="U130" s="93"/>
      <c r="V130" s="93"/>
    </row>
    <row r="131" spans="2:22" ht="75" x14ac:dyDescent="0.25">
      <c r="B131" s="4" t="s">
        <v>388</v>
      </c>
      <c r="C131" s="3" t="str">
        <f>IF('1 lentelė'!C132="","",'1 lentelė'!C132)</f>
        <v>R053305-334650-0095</v>
      </c>
      <c r="D131" s="93" t="str">
        <f>IF('1 lentelė'!D132="","",'1 lentelė'!D132)</f>
        <v>Moigių namų pastatų komplekso modernizavimas ir pritaikymas visuomenės poreikiams</v>
      </c>
      <c r="E131" s="114" t="s">
        <v>670</v>
      </c>
      <c r="F131" s="29" t="s">
        <v>671</v>
      </c>
      <c r="G131" s="114">
        <v>2</v>
      </c>
      <c r="H131" s="114"/>
      <c r="I131" s="121"/>
      <c r="J131" s="121"/>
      <c r="K131" s="121"/>
      <c r="L131" s="93"/>
      <c r="M131" s="93"/>
      <c r="N131" s="93"/>
      <c r="O131" s="93"/>
      <c r="P131" s="93"/>
      <c r="Q131" s="93"/>
      <c r="R131" s="121"/>
      <c r="S131" s="121"/>
      <c r="T131" s="93"/>
      <c r="U131" s="93"/>
      <c r="V131" s="93"/>
    </row>
    <row r="132" spans="2:22" ht="60" x14ac:dyDescent="0.25">
      <c r="B132" s="4" t="s">
        <v>389</v>
      </c>
      <c r="C132" s="3" t="str">
        <f>IF('1 lentelė'!C133="","",'1 lentelė'!C133)</f>
        <v>R053305-330000-0096</v>
      </c>
      <c r="D132" s="93" t="str">
        <f>IF('1 lentelė'!D133="","",'1 lentelė'!D133)</f>
        <v>Pasvalio krašto muziejus – modernus kultūros populiarinimo, edukacijos ir relaksacijos centras</v>
      </c>
      <c r="E132" s="114" t="s">
        <v>670</v>
      </c>
      <c r="F132" s="29" t="s">
        <v>671</v>
      </c>
      <c r="G132" s="114">
        <v>1</v>
      </c>
      <c r="H132" s="114"/>
      <c r="I132" s="121"/>
      <c r="J132" s="121"/>
      <c r="K132" s="121"/>
      <c r="L132" s="93"/>
      <c r="M132" s="93"/>
      <c r="N132" s="93"/>
      <c r="O132" s="93"/>
      <c r="P132" s="93"/>
      <c r="Q132" s="93"/>
      <c r="R132" s="121"/>
      <c r="S132" s="121"/>
      <c r="T132" s="93"/>
      <c r="U132" s="93"/>
      <c r="V132" s="93"/>
    </row>
    <row r="133" spans="2:22" ht="135" x14ac:dyDescent="0.25">
      <c r="B133" s="4" t="s">
        <v>390</v>
      </c>
      <c r="C133" s="3" t="str">
        <f>IF('1 lentelė'!C134="","",'1 lentelė'!C134)</f>
        <v>R053305-330000-0097</v>
      </c>
      <c r="D133" s="93" t="str">
        <f>IF('1 lentelė'!D134="","",'1 lentelė'!D134)</f>
        <v xml:space="preserve">Rokiškio rajono savivaldybės Juozo Keliuočio viešosios bibliotekos pastato Rokiškyje, Nepriklausomybės a. 16, ir kiemo rekonstravimas bei modernizavimas bei priestato statyba </v>
      </c>
      <c r="E133" s="29" t="s">
        <v>670</v>
      </c>
      <c r="F133" s="29" t="s">
        <v>671</v>
      </c>
      <c r="G133" s="29">
        <v>1</v>
      </c>
      <c r="H133" s="29"/>
      <c r="I133" s="121"/>
      <c r="J133" s="121"/>
      <c r="K133" s="121"/>
      <c r="L133" s="93"/>
      <c r="M133" s="93"/>
      <c r="N133" s="93"/>
      <c r="O133" s="93"/>
      <c r="P133" s="93"/>
      <c r="Q133" s="93"/>
      <c r="R133" s="121"/>
      <c r="S133" s="121"/>
      <c r="T133" s="93"/>
      <c r="U133" s="93"/>
      <c r="V133" s="93"/>
    </row>
    <row r="134" spans="2:22" ht="42.75" x14ac:dyDescent="0.25">
      <c r="B134" s="54" t="s">
        <v>556</v>
      </c>
      <c r="C134" s="57" t="str">
        <f>IF('1 lentelė'!C135="","",'1 lentelė'!C135)</f>
        <v/>
      </c>
      <c r="D134" s="91" t="str">
        <f>IF('1 lentelė'!D135="","",'1 lentelė'!D135)</f>
        <v>Priemonė: Kultūros paveldo objektų aktualizavimas</v>
      </c>
      <c r="E134" s="113"/>
      <c r="F134" s="113"/>
      <c r="G134" s="113"/>
      <c r="H134" s="113"/>
      <c r="I134" s="113"/>
      <c r="J134" s="113"/>
      <c r="K134" s="113"/>
      <c r="L134" s="92"/>
      <c r="M134" s="92"/>
      <c r="N134" s="92"/>
      <c r="O134" s="92"/>
      <c r="P134" s="92"/>
      <c r="Q134" s="92"/>
      <c r="R134" s="113"/>
      <c r="S134" s="113"/>
      <c r="T134" s="92"/>
      <c r="U134" s="92"/>
      <c r="V134" s="92"/>
    </row>
    <row r="135" spans="2:22" ht="135" x14ac:dyDescent="0.25">
      <c r="B135" s="4" t="s">
        <v>393</v>
      </c>
      <c r="C135" s="3" t="str">
        <f>IF('1 lentelė'!C136="","",'1 lentelė'!C136)</f>
        <v>R053302-442950-0098</v>
      </c>
      <c r="D135" s="93" t="str">
        <f>IF('1 lentelė'!D136="","",'1 lentelė'!D136)</f>
        <v>Panevėžio miesto Dailės galerijos aktualizavimas</v>
      </c>
      <c r="E135" s="114" t="s">
        <v>672</v>
      </c>
      <c r="F135" s="29" t="s">
        <v>673</v>
      </c>
      <c r="G135" s="114">
        <v>1</v>
      </c>
      <c r="H135" s="114" t="s">
        <v>674</v>
      </c>
      <c r="I135" s="29" t="s">
        <v>675</v>
      </c>
      <c r="J135" s="114">
        <v>5268</v>
      </c>
      <c r="K135" s="114"/>
      <c r="L135" s="93"/>
      <c r="M135" s="93"/>
      <c r="N135" s="93"/>
      <c r="O135" s="93"/>
      <c r="P135" s="93"/>
      <c r="Q135" s="93"/>
      <c r="R135" s="121"/>
      <c r="S135" s="121"/>
      <c r="T135" s="93"/>
      <c r="U135" s="93"/>
      <c r="V135" s="93"/>
    </row>
    <row r="136" spans="2:22" ht="135" x14ac:dyDescent="0.25">
      <c r="B136" s="4" t="s">
        <v>394</v>
      </c>
      <c r="C136" s="3" t="str">
        <f>IF('1 lentelė'!C137="","",'1 lentelė'!C137)</f>
        <v>R053302-440000-0099</v>
      </c>
      <c r="D136" s="93" t="str">
        <f>IF('1 lentelė'!D137="","",'1 lentelė'!D137)</f>
        <v>Upytės dvaro svirno tvarkyba ir aktualizavimas“</v>
      </c>
      <c r="E136" s="114" t="s">
        <v>672</v>
      </c>
      <c r="F136" s="29" t="s">
        <v>673</v>
      </c>
      <c r="G136" s="114">
        <v>1</v>
      </c>
      <c r="H136" s="114" t="s">
        <v>674</v>
      </c>
      <c r="I136" s="29" t="s">
        <v>675</v>
      </c>
      <c r="J136" s="139">
        <v>3290</v>
      </c>
      <c r="K136" s="114"/>
      <c r="L136" s="93"/>
      <c r="M136" s="93"/>
      <c r="N136" s="93"/>
      <c r="O136" s="93"/>
      <c r="P136" s="93"/>
      <c r="Q136" s="93"/>
      <c r="R136" s="121"/>
      <c r="S136" s="121"/>
      <c r="T136" s="93"/>
      <c r="U136" s="93"/>
      <c r="V136" s="93"/>
    </row>
    <row r="137" spans="2:22" ht="135" x14ac:dyDescent="0.25">
      <c r="B137" s="4" t="s">
        <v>395</v>
      </c>
      <c r="C137" s="3" t="str">
        <f>IF('1 lentelė'!C138="","",'1 lentelė'!C138)</f>
        <v>R053302-440000-0100</v>
      </c>
      <c r="D137" s="93" t="str">
        <f>IF('1 lentelė'!D138="","",'1 lentelė'!D138)</f>
        <v>Palėvenės buvusio dominikonų vienuolyno ansamblio restauravimas ir pritaikymas šiuolaikinės visuomenės socialiniams ir ekonominiams poreikiams</v>
      </c>
      <c r="E137" s="114" t="s">
        <v>672</v>
      </c>
      <c r="F137" s="29" t="s">
        <v>673</v>
      </c>
      <c r="G137" s="114">
        <v>1</v>
      </c>
      <c r="H137" s="114" t="s">
        <v>674</v>
      </c>
      <c r="I137" s="29" t="s">
        <v>675</v>
      </c>
      <c r="J137" s="114">
        <v>1998</v>
      </c>
      <c r="K137" s="114"/>
      <c r="L137" s="93"/>
      <c r="M137" s="93"/>
      <c r="N137" s="93"/>
      <c r="O137" s="93"/>
      <c r="P137" s="93"/>
      <c r="Q137" s="93"/>
      <c r="R137" s="121"/>
      <c r="S137" s="121"/>
      <c r="T137" s="93"/>
      <c r="U137" s="93"/>
      <c r="V137" s="93"/>
    </row>
    <row r="138" spans="2:22" ht="85.5" x14ac:dyDescent="0.25">
      <c r="B138" s="54" t="s">
        <v>557</v>
      </c>
      <c r="C138" s="57" t="str">
        <f>IF('1 lentelė'!C139="","",'1 lentelė'!C139)</f>
        <v/>
      </c>
      <c r="D138" s="91" t="str">
        <f>IF('1 lentelė'!D139="","",'1 lentelė'!D139)</f>
        <v xml:space="preserve">Priemonė: Savivaldybes jungiančių turizmo trasų ir turizmo maršrutų informacinės infrastruktūros plėtra </v>
      </c>
      <c r="E138" s="113"/>
      <c r="F138" s="113"/>
      <c r="G138" s="113"/>
      <c r="H138" s="113"/>
      <c r="I138" s="113"/>
      <c r="J138" s="113"/>
      <c r="K138" s="113"/>
      <c r="L138" s="92"/>
      <c r="M138" s="92"/>
      <c r="N138" s="92"/>
      <c r="O138" s="92"/>
      <c r="P138" s="92"/>
      <c r="Q138" s="92"/>
      <c r="R138" s="113"/>
      <c r="S138" s="113"/>
      <c r="T138" s="92"/>
      <c r="U138" s="92"/>
      <c r="V138" s="92"/>
    </row>
    <row r="139" spans="2:22" ht="60" x14ac:dyDescent="0.25">
      <c r="B139" s="4" t="s">
        <v>402</v>
      </c>
      <c r="C139" s="3" t="str">
        <f>IF('1 lentelė'!C140="","",'1 lentelė'!C140)</f>
        <v>R058821-425000-0101</v>
      </c>
      <c r="D139" s="93" t="str">
        <f>IF('1 lentelė'!D140="","",'1 lentelė'!D140)</f>
        <v>Panevėžio miesto ir Panevėžio rajono turizmo  informacinės infrastruktūros plėtra</v>
      </c>
      <c r="E139" s="114" t="s">
        <v>676</v>
      </c>
      <c r="F139" s="140" t="s">
        <v>677</v>
      </c>
      <c r="G139" s="141">
        <v>20</v>
      </c>
      <c r="H139" s="141"/>
      <c r="I139" s="121"/>
      <c r="J139" s="121"/>
      <c r="K139" s="121"/>
      <c r="L139" s="93"/>
      <c r="M139" s="93"/>
      <c r="N139" s="93"/>
      <c r="O139" s="93"/>
      <c r="P139" s="93"/>
      <c r="Q139" s="93"/>
      <c r="R139" s="121"/>
      <c r="S139" s="121"/>
      <c r="T139" s="93"/>
      <c r="U139" s="93"/>
      <c r="V139" s="93"/>
    </row>
    <row r="140" spans="2:22" ht="90" x14ac:dyDescent="0.25">
      <c r="B140" s="4" t="s">
        <v>403</v>
      </c>
      <c r="C140" s="3" t="str">
        <f>IF('1 lentelė'!C141="","",'1 lentelė'!C141)</f>
        <v>R058821-500000-0102</v>
      </c>
      <c r="D140" s="93" t="str">
        <f>IF('1 lentelė'!D141="","",'1 lentelė'!D141)</f>
        <v>Turizmo trasų ir turizmo maršrutų informacinės infrastruktūros plėtra Biržų, Kupiškio, Pasvalio ir Rokiškio rajonų savivaldybėse</v>
      </c>
      <c r="E140" s="114" t="s">
        <v>676</v>
      </c>
      <c r="F140" s="142" t="s">
        <v>677</v>
      </c>
      <c r="G140" s="114">
        <v>236</v>
      </c>
      <c r="H140" s="141"/>
      <c r="I140" s="121"/>
      <c r="J140" s="121"/>
      <c r="K140" s="121"/>
      <c r="L140" s="93"/>
      <c r="M140" s="93"/>
      <c r="N140" s="93"/>
      <c r="O140" s="93"/>
      <c r="P140" s="93"/>
      <c r="Q140" s="93"/>
      <c r="R140" s="121"/>
      <c r="S140" s="121"/>
      <c r="T140" s="93"/>
      <c r="U140" s="93"/>
      <c r="V140" s="93"/>
    </row>
    <row r="141" spans="2:22" ht="57" x14ac:dyDescent="0.25">
      <c r="B141" s="54" t="s">
        <v>558</v>
      </c>
      <c r="C141" s="57" t="str">
        <f>IF('1 lentelė'!C142="","",'1 lentelė'!C142)</f>
        <v/>
      </c>
      <c r="D141" s="91" t="str">
        <f>IF('1 lentelė'!D142="","",'1 lentelė'!D142)</f>
        <v>Priemonė: Regiono judumo didinimas plėtojant regionų jungtis (Via Baltica)</v>
      </c>
      <c r="E141" s="426" t="s">
        <v>1059</v>
      </c>
      <c r="F141" s="427"/>
      <c r="G141" s="113"/>
      <c r="H141" s="113"/>
      <c r="I141" s="113"/>
      <c r="J141" s="113"/>
      <c r="K141" s="113"/>
      <c r="L141" s="92"/>
      <c r="M141" s="92"/>
      <c r="N141" s="92"/>
      <c r="O141" s="92"/>
      <c r="P141" s="92"/>
      <c r="Q141" s="92"/>
      <c r="R141" s="113"/>
      <c r="S141" s="113"/>
      <c r="T141" s="92"/>
      <c r="U141" s="92"/>
      <c r="V141" s="92"/>
    </row>
    <row r="142" spans="2:22" ht="45" x14ac:dyDescent="0.25">
      <c r="B142" s="4" t="s">
        <v>412</v>
      </c>
      <c r="C142" s="3" t="str">
        <f>IF('1 lentelė'!C143="","",'1 lentelė'!C143)</f>
        <v>R055501-133612-0103</v>
      </c>
      <c r="D142" s="93" t="str">
        <f>IF('1 lentelė'!D143="","",'1 lentelė'!D143)</f>
        <v>Projektas RPT 2019-09-03 sprendimu Nr. 51/4S-19 išbrauktas</v>
      </c>
      <c r="E142" s="424"/>
      <c r="F142" s="425"/>
      <c r="G142" s="114"/>
      <c r="H142" s="121"/>
      <c r="I142" s="121"/>
      <c r="J142" s="121"/>
      <c r="K142" s="121"/>
      <c r="L142" s="93"/>
      <c r="M142" s="93"/>
      <c r="N142" s="93"/>
      <c r="O142" s="93"/>
      <c r="P142" s="93"/>
      <c r="Q142" s="93"/>
      <c r="R142" s="121"/>
      <c r="S142" s="121"/>
      <c r="T142" s="93"/>
      <c r="U142" s="93"/>
      <c r="V142" s="93"/>
    </row>
    <row r="143" spans="2:22" ht="57" x14ac:dyDescent="0.25">
      <c r="B143" s="55" t="s">
        <v>413</v>
      </c>
      <c r="C143" s="56" t="str">
        <f>IF('1 lentelė'!C144="","",'1 lentelė'!C144)</f>
        <v/>
      </c>
      <c r="D143" s="90" t="str">
        <f>IF('1 lentelė'!D144="","",'1 lentelė'!D144)</f>
        <v>Uždavinys: Pagerinti gyvenamąją aplinką bei skatinti darnų išteklių naudojimą</v>
      </c>
      <c r="E143" s="112"/>
      <c r="F143" s="112"/>
      <c r="G143" s="112"/>
      <c r="H143" s="112"/>
      <c r="I143" s="112"/>
      <c r="J143" s="112"/>
      <c r="K143" s="112"/>
      <c r="L143" s="95"/>
      <c r="M143" s="95"/>
      <c r="N143" s="95"/>
      <c r="O143" s="95"/>
      <c r="P143" s="95"/>
      <c r="Q143" s="95"/>
      <c r="R143" s="112"/>
      <c r="S143" s="112"/>
      <c r="T143" s="95"/>
      <c r="U143" s="95"/>
      <c r="V143" s="95"/>
    </row>
    <row r="144" spans="2:22" ht="71.25" x14ac:dyDescent="0.25">
      <c r="B144" s="54" t="s">
        <v>559</v>
      </c>
      <c r="C144" s="57" t="str">
        <f>IF('1 lentelė'!C145="","",'1 lentelė'!C145)</f>
        <v/>
      </c>
      <c r="D144" s="91" t="str">
        <f>IF('1 lentelė'!D145="","",'1 lentelė'!D145)</f>
        <v>Priemonė: Kaimo gyvenamųjų vietovių (turinčių 1-6 tūkst. gyventojų) atnaujinimas ir plėtra</v>
      </c>
      <c r="E144" s="113"/>
      <c r="F144" s="113"/>
      <c r="G144" s="113"/>
      <c r="H144" s="113"/>
      <c r="I144" s="113"/>
      <c r="J144" s="113"/>
      <c r="K144" s="113"/>
      <c r="L144" s="92"/>
      <c r="M144" s="92"/>
      <c r="N144" s="92"/>
      <c r="O144" s="92"/>
      <c r="P144" s="92"/>
      <c r="Q144" s="92"/>
      <c r="R144" s="113"/>
      <c r="S144" s="113"/>
      <c r="T144" s="92"/>
      <c r="U144" s="92"/>
      <c r="V144" s="92"/>
    </row>
    <row r="145" spans="2:22" ht="105" x14ac:dyDescent="0.25">
      <c r="B145" s="4" t="s">
        <v>433</v>
      </c>
      <c r="C145" s="3" t="str">
        <f>IF('1 lentelė'!C146="","",'1 lentelė'!C146)</f>
        <v>R059908-282900-0104</v>
      </c>
      <c r="D145" s="93" t="str">
        <f>IF('1 lentelė'!D146="","",'1 lentelė'!D146)</f>
        <v>Biržų kaimo gyvenamųjų vietovių atnaujinimas</v>
      </c>
      <c r="E145" s="114" t="s">
        <v>678</v>
      </c>
      <c r="F145" s="29" t="s">
        <v>679</v>
      </c>
      <c r="G145" s="119">
        <v>10750</v>
      </c>
      <c r="H145" s="114"/>
      <c r="I145" s="114"/>
      <c r="J145" s="114"/>
      <c r="K145" s="114"/>
      <c r="L145" s="93"/>
      <c r="M145" s="93"/>
      <c r="N145" s="93"/>
      <c r="O145" s="93"/>
      <c r="P145" s="93"/>
      <c r="Q145" s="93"/>
      <c r="R145" s="121"/>
      <c r="S145" s="121"/>
      <c r="T145" s="93"/>
      <c r="U145" s="93"/>
      <c r="V145" s="93"/>
    </row>
    <row r="146" spans="2:22" ht="105" x14ac:dyDescent="0.25">
      <c r="B146" s="4" t="s">
        <v>434</v>
      </c>
      <c r="C146" s="3" t="str">
        <f>IF('1 lentelė'!C147="","",'1 lentelė'!C147)</f>
        <v>R059908-290000-0105</v>
      </c>
      <c r="D146" s="93" t="str">
        <f>IF('1 lentelė'!D147="","",'1 lentelė'!D147)</f>
        <v>Vabalninko miesto gyvenamųjų vietovių atnaujinimas</v>
      </c>
      <c r="E146" s="114" t="s">
        <v>678</v>
      </c>
      <c r="F146" s="29" t="s">
        <v>679</v>
      </c>
      <c r="G146" s="119">
        <v>111293.61</v>
      </c>
      <c r="H146" s="114"/>
      <c r="I146" s="114"/>
      <c r="J146" s="114"/>
      <c r="K146" s="114"/>
      <c r="L146" s="93"/>
      <c r="M146" s="93"/>
      <c r="N146" s="93"/>
      <c r="O146" s="93"/>
      <c r="P146" s="93"/>
      <c r="Q146" s="93"/>
      <c r="R146" s="121"/>
      <c r="S146" s="121"/>
      <c r="T146" s="93"/>
      <c r="U146" s="93"/>
      <c r="V146" s="93"/>
    </row>
    <row r="147" spans="2:22" ht="105" x14ac:dyDescent="0.25">
      <c r="B147" s="4" t="s">
        <v>435</v>
      </c>
      <c r="C147" s="3" t="str">
        <f>IF('1 lentelė'!C148="","",'1 lentelė'!C148)</f>
        <v>R059908-292830-0106</v>
      </c>
      <c r="D147" s="93" t="str">
        <f>IF('1 lentelė'!D148="","",'1 lentelė'!D148)</f>
        <v>Gyvenimo kokybės ir aplinkos gerinimas Ramygaloje, Panevėžio rajone</v>
      </c>
      <c r="E147" s="143" t="s">
        <v>680</v>
      </c>
      <c r="F147" s="144" t="s">
        <v>679</v>
      </c>
      <c r="G147" s="145">
        <v>67500</v>
      </c>
      <c r="H147" s="144"/>
      <c r="I147" s="144"/>
      <c r="J147" s="144"/>
      <c r="K147" s="144"/>
      <c r="L147" s="93"/>
      <c r="M147" s="93"/>
      <c r="N147" s="93"/>
      <c r="O147" s="93"/>
      <c r="P147" s="93"/>
      <c r="Q147" s="93"/>
      <c r="R147" s="121"/>
      <c r="S147" s="121"/>
      <c r="T147" s="93"/>
      <c r="U147" s="93"/>
      <c r="V147" s="93"/>
    </row>
    <row r="148" spans="2:22" ht="105" x14ac:dyDescent="0.25">
      <c r="B148" s="4" t="s">
        <v>436</v>
      </c>
      <c r="C148" s="3" t="str">
        <f>IF('1 lentelė'!C149="","",'1 lentelė'!C149)</f>
        <v>R059908-292832-0107</v>
      </c>
      <c r="D148" s="93" t="str">
        <f>IF('1 lentelė'!D149="","",'1 lentelė'!D149)</f>
        <v>Gyvenimo kokybės ir aplinkos gerinimas Piniavoje, Panevėžio rajone</v>
      </c>
      <c r="E148" s="143" t="s">
        <v>680</v>
      </c>
      <c r="F148" s="144" t="s">
        <v>679</v>
      </c>
      <c r="G148" s="145">
        <v>72780</v>
      </c>
      <c r="H148" s="144"/>
      <c r="I148" s="144"/>
      <c r="J148" s="144"/>
      <c r="K148" s="144"/>
      <c r="L148" s="93"/>
      <c r="M148" s="93"/>
      <c r="N148" s="93"/>
      <c r="O148" s="93"/>
      <c r="P148" s="93"/>
      <c r="Q148" s="93"/>
      <c r="R148" s="121"/>
      <c r="S148" s="121"/>
      <c r="T148" s="93"/>
      <c r="U148" s="93"/>
      <c r="V148" s="93"/>
    </row>
    <row r="149" spans="2:22" ht="105" x14ac:dyDescent="0.25">
      <c r="B149" s="4" t="s">
        <v>437</v>
      </c>
      <c r="C149" s="3" t="str">
        <f>IF('1 lentelė'!C150="","",'1 lentelė'!C150)</f>
        <v>R059908-322829-0108</v>
      </c>
      <c r="D149" s="93" t="str">
        <f>IF('1 lentelė'!D150="","",'1 lentelė'!D150)</f>
        <v>Gyvenimo kokybės ir aplinkos gerinimas Krekenavoje, Panevėžio rajone</v>
      </c>
      <c r="E149" s="143" t="s">
        <v>680</v>
      </c>
      <c r="F149" s="144" t="s">
        <v>679</v>
      </c>
      <c r="G149" s="145">
        <v>17835</v>
      </c>
      <c r="H149" s="144"/>
      <c r="I149" s="144"/>
      <c r="J149" s="144"/>
      <c r="K149" s="144"/>
      <c r="L149" s="93"/>
      <c r="M149" s="93"/>
      <c r="N149" s="93"/>
      <c r="O149" s="93"/>
      <c r="P149" s="93"/>
      <c r="Q149" s="93"/>
      <c r="R149" s="121"/>
      <c r="S149" s="121"/>
      <c r="T149" s="93"/>
      <c r="U149" s="93"/>
      <c r="V149" s="93"/>
    </row>
    <row r="150" spans="2:22" ht="105" x14ac:dyDescent="0.25">
      <c r="B150" s="4" t="s">
        <v>438</v>
      </c>
      <c r="C150" s="3" t="str">
        <f>IF('1 lentelė'!C151="","",'1 lentelė'!C151)</f>
        <v>R059908-292800-0109</v>
      </c>
      <c r="D150" s="93" t="str">
        <f>IF('1 lentelė'!D151="","",'1 lentelė'!D151)</f>
        <v>Gyvenimo kokybės ir aplinkos gerinimas Velžyje, Panevėžio rajone</v>
      </c>
      <c r="E150" s="143" t="s">
        <v>680</v>
      </c>
      <c r="F150" s="144" t="s">
        <v>681</v>
      </c>
      <c r="G150" s="145">
        <v>60794</v>
      </c>
      <c r="H150" s="144"/>
      <c r="I150" s="144"/>
      <c r="J150" s="144"/>
      <c r="K150" s="144"/>
      <c r="L150" s="93"/>
      <c r="M150" s="93"/>
      <c r="N150" s="93"/>
      <c r="O150" s="93"/>
      <c r="P150" s="93"/>
      <c r="Q150" s="93"/>
      <c r="R150" s="121"/>
      <c r="S150" s="121"/>
      <c r="T150" s="93"/>
      <c r="U150" s="93"/>
      <c r="V150" s="93"/>
    </row>
    <row r="151" spans="2:22" ht="105" x14ac:dyDescent="0.25">
      <c r="B151" s="4" t="s">
        <v>439</v>
      </c>
      <c r="C151" s="3" t="str">
        <f>IF('1 lentelė'!C152="","",'1 lentelė'!C152)</f>
        <v>R059908-293233-0110</v>
      </c>
      <c r="D151" s="93" t="str">
        <f>IF('1 lentelė'!D152="","",'1 lentelė'!D152)</f>
        <v>Joniškėlio miesto viešosios infrastruktūros plėtra</v>
      </c>
      <c r="E151" s="114" t="s">
        <v>678</v>
      </c>
      <c r="F151" s="29" t="s">
        <v>681</v>
      </c>
      <c r="G151" s="119">
        <v>41319</v>
      </c>
      <c r="H151" s="114"/>
      <c r="I151" s="114"/>
      <c r="J151" s="114"/>
      <c r="K151" s="114"/>
      <c r="L151" s="93"/>
      <c r="M151" s="93"/>
      <c r="N151" s="93"/>
      <c r="O151" s="93"/>
      <c r="P151" s="93"/>
      <c r="Q151" s="93"/>
      <c r="R151" s="121"/>
      <c r="S151" s="121"/>
      <c r="T151" s="93"/>
      <c r="U151" s="93"/>
      <c r="V151" s="93"/>
    </row>
    <row r="152" spans="2:22" ht="105" x14ac:dyDescent="0.25">
      <c r="B152" s="4" t="s">
        <v>440</v>
      </c>
      <c r="C152" s="3" t="str">
        <f>IF('1 lentelė'!C153="","",'1 lentelė'!C153)</f>
        <v>R059908-291241-0111</v>
      </c>
      <c r="D152" s="93" t="str">
        <f>IF('1 lentelė'!D153="","",'1 lentelė'!D153)</f>
        <v>Juodupės miestelio gyvenamosios vietovės atnaujinimas</v>
      </c>
      <c r="E152" s="114" t="s">
        <v>678</v>
      </c>
      <c r="F152" s="29" t="s">
        <v>679</v>
      </c>
      <c r="G152" s="119">
        <v>34684</v>
      </c>
      <c r="H152" s="114" t="s">
        <v>682</v>
      </c>
      <c r="I152" s="29" t="s">
        <v>683</v>
      </c>
      <c r="J152" s="114">
        <v>331</v>
      </c>
      <c r="K152" s="114"/>
      <c r="L152" s="93"/>
      <c r="M152" s="93"/>
      <c r="N152" s="93"/>
      <c r="O152" s="93"/>
      <c r="P152" s="93"/>
      <c r="Q152" s="93"/>
      <c r="R152" s="121"/>
      <c r="S152" s="121"/>
      <c r="T152" s="93"/>
      <c r="U152" s="93"/>
      <c r="V152" s="93"/>
    </row>
    <row r="153" spans="2:22" ht="105" x14ac:dyDescent="0.25">
      <c r="B153" s="4" t="s">
        <v>441</v>
      </c>
      <c r="C153" s="3" t="str">
        <f>IF('1 lentelė'!C154="","",'1 lentelė'!C154)</f>
        <v>R059908-340000-0112</v>
      </c>
      <c r="D153" s="93" t="str">
        <f>IF('1 lentelė'!D154="","",'1 lentelė'!D154)</f>
        <v xml:space="preserve"> Obelių miesto gyvenamosios vietovės atnaujinimas</v>
      </c>
      <c r="E153" s="114" t="s">
        <v>684</v>
      </c>
      <c r="F153" s="29" t="s">
        <v>679</v>
      </c>
      <c r="G153" s="119">
        <v>3477.33</v>
      </c>
      <c r="H153" s="114" t="s">
        <v>682</v>
      </c>
      <c r="I153" s="29" t="s">
        <v>685</v>
      </c>
      <c r="J153" s="114">
        <v>571.29999999999995</v>
      </c>
      <c r="K153" s="114"/>
      <c r="L153" s="93"/>
      <c r="M153" s="93"/>
      <c r="N153" s="93"/>
      <c r="O153" s="93"/>
      <c r="P153" s="93"/>
      <c r="Q153" s="93"/>
      <c r="R153" s="121"/>
      <c r="S153" s="121"/>
      <c r="T153" s="93"/>
      <c r="U153" s="93"/>
      <c r="V153" s="93"/>
    </row>
    <row r="154" spans="2:22" ht="42.75" x14ac:dyDescent="0.25">
      <c r="B154" s="54" t="s">
        <v>417</v>
      </c>
      <c r="C154" s="57" t="str">
        <f>IF('1 lentelė'!C155="","",'1 lentelė'!C155)</f>
        <v/>
      </c>
      <c r="D154" s="91" t="str">
        <f>IF('1 lentelė'!D155="","",'1 lentelė'!D155)</f>
        <v>Priemonė: Paviršinių nuotekų sistemų tvarkymas</v>
      </c>
      <c r="E154" s="36"/>
      <c r="F154" s="113"/>
      <c r="G154" s="113"/>
      <c r="H154" s="113"/>
      <c r="I154" s="113"/>
      <c r="J154" s="113"/>
      <c r="K154" s="113"/>
      <c r="L154" s="92"/>
      <c r="M154" s="92"/>
      <c r="N154" s="92"/>
      <c r="O154" s="92"/>
      <c r="P154" s="92"/>
      <c r="Q154" s="92"/>
      <c r="R154" s="113"/>
      <c r="S154" s="113"/>
      <c r="T154" s="92"/>
      <c r="U154" s="92"/>
      <c r="V154" s="92"/>
    </row>
    <row r="155" spans="2:22" ht="150" x14ac:dyDescent="0.25">
      <c r="B155" s="4" t="s">
        <v>432</v>
      </c>
      <c r="C155" s="3" t="str">
        <f>IF('1 lentelė'!C156="","",'1 lentelė'!C156)</f>
        <v>R050007-085000-0113</v>
      </c>
      <c r="D155" s="93" t="str">
        <f>IF('1 lentelė'!D156="","",'1 lentelė'!D156)</f>
        <v>Lietaus vandens surinkimo, valymo ir nuotekų bei drenažo sistemų projektavimas, diegimas ir renovavimas</v>
      </c>
      <c r="E155" s="114" t="s">
        <v>686</v>
      </c>
      <c r="F155" s="29" t="s">
        <v>687</v>
      </c>
      <c r="G155" s="114">
        <v>314</v>
      </c>
      <c r="H155" s="114" t="s">
        <v>688</v>
      </c>
      <c r="I155" s="29" t="s">
        <v>689</v>
      </c>
      <c r="J155" s="114">
        <v>20</v>
      </c>
      <c r="K155" s="114"/>
      <c r="L155" s="93"/>
      <c r="M155" s="93"/>
      <c r="N155" s="93"/>
      <c r="O155" s="93"/>
      <c r="P155" s="93"/>
      <c r="Q155" s="93"/>
      <c r="R155" s="121"/>
      <c r="S155" s="121"/>
      <c r="T155" s="93"/>
      <c r="U155" s="93"/>
      <c r="V155" s="93"/>
    </row>
    <row r="156" spans="2:22" ht="71.25" x14ac:dyDescent="0.25">
      <c r="B156" s="54" t="s">
        <v>418</v>
      </c>
      <c r="C156" s="57" t="str">
        <f>IF('1 lentelė'!C157="","",'1 lentelė'!C157)</f>
        <v/>
      </c>
      <c r="D156" s="91" t="str">
        <f>IF('1 lentelė'!D157="","",'1 lentelė'!D157)</f>
        <v>Priemonė: Komunalinių atliekų surinkimo ir pirminio rūšiavimo infrastruktūros plėtra</v>
      </c>
      <c r="E156" s="36"/>
      <c r="F156" s="113"/>
      <c r="G156" s="113"/>
      <c r="H156" s="113"/>
      <c r="I156" s="113"/>
      <c r="J156" s="113"/>
      <c r="K156" s="113"/>
      <c r="L156" s="92"/>
      <c r="M156" s="92"/>
      <c r="N156" s="92"/>
      <c r="O156" s="92"/>
      <c r="P156" s="92"/>
      <c r="Q156" s="92"/>
      <c r="R156" s="113"/>
      <c r="S156" s="113"/>
      <c r="T156" s="92"/>
      <c r="U156" s="92"/>
      <c r="V156" s="92"/>
    </row>
    <row r="157" spans="2:22" ht="90" x14ac:dyDescent="0.25">
      <c r="B157" s="4" t="s">
        <v>454</v>
      </c>
      <c r="C157" s="3" t="str">
        <f>IF('1 lentelė'!C158="","",'1 lentelė'!C158)</f>
        <v>R050008-055000-0114</v>
      </c>
      <c r="D157" s="93" t="str">
        <f>IF('1 lentelė'!D158="","",'1 lentelė'!D158)</f>
        <v>Konteinerinės atliekų surinkimo sistemos tobulinimas ir vystymas Kupiškio rajone</v>
      </c>
      <c r="E157" s="114" t="s">
        <v>690</v>
      </c>
      <c r="F157" s="29" t="s">
        <v>691</v>
      </c>
      <c r="G157" s="114">
        <v>1194.5899999999999</v>
      </c>
      <c r="H157" s="114"/>
      <c r="I157" s="121"/>
      <c r="J157" s="121"/>
      <c r="K157" s="121"/>
      <c r="L157" s="93"/>
      <c r="M157" s="93"/>
      <c r="N157" s="93"/>
      <c r="O157" s="93"/>
      <c r="P157" s="93"/>
      <c r="Q157" s="93"/>
      <c r="R157" s="121"/>
      <c r="S157" s="121"/>
      <c r="T157" s="93"/>
      <c r="U157" s="93"/>
      <c r="V157" s="93"/>
    </row>
    <row r="158" spans="2:22" ht="90" x14ac:dyDescent="0.25">
      <c r="B158" s="4" t="s">
        <v>455</v>
      </c>
      <c r="C158" s="3" t="str">
        <f>IF('1 lentelė'!C159="","",'1 lentelė'!C159)</f>
        <v>R050008-055000-0115</v>
      </c>
      <c r="D158" s="93" t="str">
        <f>IF('1 lentelė'!D159="","",'1 lentelė'!D159)</f>
        <v>Komunalinių atliekų rūšiuojamojo surinkimo infrastruktūra</v>
      </c>
      <c r="E158" s="114" t="s">
        <v>690</v>
      </c>
      <c r="F158" s="29" t="s">
        <v>692</v>
      </c>
      <c r="G158" s="114">
        <v>5867</v>
      </c>
      <c r="H158" s="114"/>
      <c r="I158" s="121"/>
      <c r="J158" s="121"/>
      <c r="K158" s="121"/>
      <c r="L158" s="93"/>
      <c r="M158" s="93"/>
      <c r="N158" s="93"/>
      <c r="O158" s="93"/>
      <c r="P158" s="93"/>
      <c r="Q158" s="93"/>
      <c r="R158" s="121"/>
      <c r="S158" s="121"/>
      <c r="T158" s="93"/>
      <c r="U158" s="93"/>
      <c r="V158" s="93"/>
    </row>
    <row r="159" spans="2:22" ht="90" x14ac:dyDescent="0.25">
      <c r="B159" s="4" t="s">
        <v>456</v>
      </c>
      <c r="C159" s="3" t="str">
        <f>IF('1 lentelė'!C160="","",'1 lentelė'!C160)</f>
        <v>R050008-055000-0116</v>
      </c>
      <c r="D159" s="93" t="str">
        <f>IF('1 lentelė'!D160="","",'1 lentelė'!D160)</f>
        <v>Panevėžio regiono komunalinių atliekų tvarkymo infrastruktūros plėtra</v>
      </c>
      <c r="E159" s="114" t="s">
        <v>690</v>
      </c>
      <c r="F159" s="29" t="s">
        <v>692</v>
      </c>
      <c r="G159" s="114">
        <v>5792.44</v>
      </c>
      <c r="H159" s="114"/>
      <c r="I159" s="121"/>
      <c r="J159" s="121"/>
      <c r="K159" s="121"/>
      <c r="L159" s="93"/>
      <c r="M159" s="93"/>
      <c r="N159" s="93"/>
      <c r="O159" s="93"/>
      <c r="P159" s="93"/>
      <c r="Q159" s="93"/>
      <c r="R159" s="121"/>
      <c r="S159" s="121"/>
      <c r="T159" s="93"/>
      <c r="U159" s="93"/>
      <c r="V159" s="93"/>
    </row>
    <row r="160" spans="2:22" s="308" customFormat="1" ht="75" x14ac:dyDescent="0.25">
      <c r="B160" s="10" t="s">
        <v>1136</v>
      </c>
      <c r="C160" s="368" t="str">
        <f>IF('1 lentelė'!C161="","",'1 lentelė'!C161)</f>
        <v>R050008-055000-1116</v>
      </c>
      <c r="D160" s="64" t="str">
        <f>IF('1 lentelė'!D161="","",'1 lentelė'!D161)</f>
        <v>Maisto / virtuvės atliekų apdorojimo pajėgumų sukūrimas Panevėžio regione</v>
      </c>
      <c r="E160" s="122" t="s">
        <v>1137</v>
      </c>
      <c r="F160" s="64" t="s">
        <v>1138</v>
      </c>
      <c r="G160" s="122">
        <v>3771</v>
      </c>
      <c r="H160" s="365"/>
      <c r="I160" s="366"/>
      <c r="J160" s="366"/>
      <c r="K160" s="366"/>
      <c r="L160" s="364"/>
      <c r="M160" s="364"/>
      <c r="N160" s="364"/>
      <c r="O160" s="364"/>
      <c r="P160" s="364"/>
      <c r="Q160" s="364"/>
      <c r="R160" s="366"/>
      <c r="S160" s="366"/>
      <c r="T160" s="364"/>
      <c r="U160" s="364"/>
      <c r="V160" s="364"/>
    </row>
    <row r="161" spans="2:25" ht="71.25" x14ac:dyDescent="0.25">
      <c r="B161" s="54" t="s">
        <v>419</v>
      </c>
      <c r="C161" s="57" t="str">
        <f>IF('1 lentelė'!C162="","",'1 lentelė'!C162)</f>
        <v/>
      </c>
      <c r="D161" s="91" t="str">
        <f>IF('1 lentelė'!D162="","",'1 lentelė'!D162)</f>
        <v>Priemonė: Geriamojo vandens tiekimo ir nuotekų tvarkymo sistemų renovavimas ir plėtra</v>
      </c>
      <c r="E161" s="36"/>
      <c r="F161" s="113"/>
      <c r="G161" s="113"/>
      <c r="H161" s="113"/>
      <c r="I161" s="113"/>
      <c r="J161" s="113"/>
      <c r="K161" s="113"/>
      <c r="L161" s="92"/>
      <c r="M161" s="92"/>
      <c r="N161" s="92"/>
      <c r="O161" s="92"/>
      <c r="P161" s="92"/>
      <c r="Q161" s="92"/>
      <c r="R161" s="113"/>
      <c r="S161" s="113"/>
      <c r="T161" s="92"/>
      <c r="U161" s="92"/>
      <c r="V161" s="92"/>
    </row>
    <row r="162" spans="2:25" ht="180" x14ac:dyDescent="0.25">
      <c r="B162" s="4" t="s">
        <v>458</v>
      </c>
      <c r="C162" s="3" t="str">
        <f>IF('1 lentelė'!C163="","",'1 lentelė'!C163)</f>
        <v>R050014-070650-0117</v>
      </c>
      <c r="D162" s="93" t="str">
        <f>IF('1 lentelė'!D163="","",'1 lentelė'!D163)</f>
        <v>Vandens tiekimo ir nuotekų tvarkymo infrastruktūros plėtra ir rekonstrukcija Biržų rajone</v>
      </c>
      <c r="E162" s="29" t="s">
        <v>693</v>
      </c>
      <c r="F162" s="29" t="s">
        <v>694</v>
      </c>
      <c r="G162" s="29">
        <v>158</v>
      </c>
      <c r="H162" s="29" t="s">
        <v>695</v>
      </c>
      <c r="I162" s="29" t="s">
        <v>696</v>
      </c>
      <c r="J162" s="29">
        <v>400</v>
      </c>
      <c r="K162" s="29" t="s">
        <v>697</v>
      </c>
      <c r="L162" s="29" t="s">
        <v>698</v>
      </c>
      <c r="M162" s="29">
        <v>158</v>
      </c>
      <c r="N162" s="29" t="s">
        <v>699</v>
      </c>
      <c r="O162" s="29" t="s">
        <v>700</v>
      </c>
      <c r="P162" s="29">
        <v>400</v>
      </c>
      <c r="Q162" s="29" t="s">
        <v>701</v>
      </c>
      <c r="R162" s="29" t="s">
        <v>702</v>
      </c>
      <c r="S162" s="29">
        <v>1.9</v>
      </c>
      <c r="T162" s="27"/>
      <c r="U162" s="27"/>
      <c r="V162" s="27"/>
      <c r="W162" s="27"/>
      <c r="X162" s="27"/>
      <c r="Y162" s="28"/>
    </row>
    <row r="163" spans="2:25" ht="195" x14ac:dyDescent="0.25">
      <c r="B163" s="4" t="s">
        <v>459</v>
      </c>
      <c r="C163" s="3" t="str">
        <f>IF('1 lentelė'!C164="","",'1 lentelė'!C164)</f>
        <v>R050014-075000-0118</v>
      </c>
      <c r="D163" s="93" t="str">
        <f>IF('1 lentelė'!D164="","",'1 lentelė'!D164)</f>
        <v xml:space="preserve">Geriamojo vandens tiekimo ir nuotekų tvarkymo infrastruktūros plėtra Kupiškio rajone </v>
      </c>
      <c r="E163" s="114" t="s">
        <v>693</v>
      </c>
      <c r="F163" s="29" t="s">
        <v>694</v>
      </c>
      <c r="G163" s="114">
        <v>67</v>
      </c>
      <c r="H163" s="114" t="s">
        <v>697</v>
      </c>
      <c r="I163" s="61" t="s">
        <v>703</v>
      </c>
      <c r="J163" s="114">
        <v>205</v>
      </c>
      <c r="K163" s="114" t="s">
        <v>699</v>
      </c>
      <c r="L163" s="29" t="s">
        <v>704</v>
      </c>
      <c r="M163" s="114">
        <v>283</v>
      </c>
      <c r="N163" s="114" t="s">
        <v>701</v>
      </c>
      <c r="O163" s="29" t="s">
        <v>705</v>
      </c>
      <c r="P163" s="114">
        <v>0.34</v>
      </c>
      <c r="Q163" s="146" t="s">
        <v>706</v>
      </c>
      <c r="R163" s="115" t="s">
        <v>707</v>
      </c>
      <c r="S163" s="146">
        <v>67</v>
      </c>
      <c r="T163" s="27" t="s">
        <v>708</v>
      </c>
      <c r="U163" s="115" t="s">
        <v>709</v>
      </c>
      <c r="V163" s="27">
        <v>283</v>
      </c>
      <c r="W163" s="27"/>
      <c r="X163" s="27"/>
      <c r="Y163" s="28"/>
    </row>
    <row r="164" spans="2:25" ht="210" x14ac:dyDescent="0.25">
      <c r="B164" s="4" t="s">
        <v>460</v>
      </c>
      <c r="C164" s="3" t="str">
        <f>IF('1 lentelė'!C165="","",'1 lentelė'!C165)</f>
        <v>R050014-070650-0119</v>
      </c>
      <c r="D164" s="93" t="str">
        <f>IF('1 lentelė'!D165="","",'1 lentelė'!D165)</f>
        <v xml:space="preserve"> Geriamojo vandens tiekimo ir nuotekų tvarkymo sistemų renovavimas ir plėtra Panevėžio mieste ir rajone</v>
      </c>
      <c r="E164" s="29" t="s">
        <v>693</v>
      </c>
      <c r="F164" s="29" t="s">
        <v>694</v>
      </c>
      <c r="G164" s="29">
        <v>803</v>
      </c>
      <c r="H164" s="29" t="s">
        <v>697</v>
      </c>
      <c r="I164" s="29" t="s">
        <v>698</v>
      </c>
      <c r="J164" s="29">
        <v>766</v>
      </c>
      <c r="K164" s="29" t="s">
        <v>699</v>
      </c>
      <c r="L164" s="29" t="s">
        <v>700</v>
      </c>
      <c r="M164" s="29">
        <v>102778</v>
      </c>
      <c r="N164" s="29" t="s">
        <v>701</v>
      </c>
      <c r="O164" s="29" t="s">
        <v>702</v>
      </c>
      <c r="P164" s="29">
        <v>19.71</v>
      </c>
      <c r="Q164" s="146" t="s">
        <v>706</v>
      </c>
      <c r="R164" s="115" t="s">
        <v>707</v>
      </c>
      <c r="S164" s="146">
        <v>803</v>
      </c>
      <c r="T164" s="27" t="s">
        <v>708</v>
      </c>
      <c r="U164" s="115" t="s">
        <v>709</v>
      </c>
      <c r="V164" s="27">
        <v>103544</v>
      </c>
      <c r="W164" s="27"/>
      <c r="X164" s="27"/>
      <c r="Y164" s="28"/>
    </row>
    <row r="165" spans="2:25" ht="180" x14ac:dyDescent="0.25">
      <c r="B165" s="4" t="s">
        <v>461</v>
      </c>
      <c r="C165" s="3" t="str">
        <f>IF('1 lentelė'!C166="","",'1 lentelė'!C166)</f>
        <v>R050014-070650-0120</v>
      </c>
      <c r="D165" s="93" t="str">
        <f>IF('1 lentelė'!D166="","",'1 lentelė'!D166)</f>
        <v>Geriamojo vandens tiekimo ir nuotekų tvarkymo sistemų statyba Paįstrio k., Gegužinės k. ir Ėriškių k. Panevėžio rajone</v>
      </c>
      <c r="E165" s="29" t="s">
        <v>693</v>
      </c>
      <c r="F165" s="29" t="s">
        <v>694</v>
      </c>
      <c r="G165" s="29">
        <v>123</v>
      </c>
      <c r="H165" s="29" t="s">
        <v>695</v>
      </c>
      <c r="I165" s="29" t="s">
        <v>696</v>
      </c>
      <c r="J165" s="29">
        <v>300</v>
      </c>
      <c r="K165" s="29" t="s">
        <v>697</v>
      </c>
      <c r="L165" s="29" t="s">
        <v>698</v>
      </c>
      <c r="M165" s="29">
        <v>657</v>
      </c>
      <c r="N165" s="29" t="s">
        <v>699</v>
      </c>
      <c r="O165" s="29" t="s">
        <v>700</v>
      </c>
      <c r="P165" s="29">
        <v>657</v>
      </c>
      <c r="Q165" s="29" t="s">
        <v>701</v>
      </c>
      <c r="R165" s="29" t="s">
        <v>702</v>
      </c>
      <c r="S165" s="29">
        <v>8.4499999999999993</v>
      </c>
      <c r="T165" s="146" t="s">
        <v>706</v>
      </c>
      <c r="U165" s="115" t="s">
        <v>707</v>
      </c>
      <c r="V165" s="27">
        <v>300</v>
      </c>
      <c r="W165" s="27" t="s">
        <v>708</v>
      </c>
      <c r="X165" s="26" t="s">
        <v>709</v>
      </c>
      <c r="Y165" s="28">
        <v>657</v>
      </c>
    </row>
    <row r="166" spans="2:25" ht="210" x14ac:dyDescent="0.25">
      <c r="B166" s="4" t="s">
        <v>462</v>
      </c>
      <c r="C166" s="3" t="str">
        <f>IF('1 lentelė'!C167="","",'1 lentelė'!C167)</f>
        <v>R050014-070650-0121</v>
      </c>
      <c r="D166" s="93" t="str">
        <f>IF('1 lentelė'!D167="","",'1 lentelė'!D167)</f>
        <v xml:space="preserve">Vandens tiekimo ir nuotekų tvarkymo infrastruktūros plėtra ir rekonstravimas Pasvalio rajone </v>
      </c>
      <c r="E166" s="122" t="s">
        <v>710</v>
      </c>
      <c r="F166" s="29" t="s">
        <v>711</v>
      </c>
      <c r="G166" s="114">
        <v>267</v>
      </c>
      <c r="H166" s="114" t="s">
        <v>712</v>
      </c>
      <c r="I166" s="29" t="s">
        <v>713</v>
      </c>
      <c r="J166" s="114">
        <v>493</v>
      </c>
      <c r="K166" s="114" t="s">
        <v>714</v>
      </c>
      <c r="L166" s="29" t="s">
        <v>700</v>
      </c>
      <c r="M166" s="114">
        <v>291</v>
      </c>
      <c r="N166" s="114" t="s">
        <v>701</v>
      </c>
      <c r="O166" s="29" t="s">
        <v>702</v>
      </c>
      <c r="P166" s="114">
        <v>2.92</v>
      </c>
      <c r="Q166" s="146" t="s">
        <v>706</v>
      </c>
      <c r="R166" s="147" t="s">
        <v>707</v>
      </c>
      <c r="S166" s="27">
        <v>267</v>
      </c>
      <c r="T166" s="27" t="s">
        <v>708</v>
      </c>
      <c r="U166" s="115" t="s">
        <v>709</v>
      </c>
      <c r="V166" s="27">
        <v>493</v>
      </c>
      <c r="W166" s="27"/>
      <c r="X166" s="27"/>
      <c r="Y166" s="28"/>
    </row>
    <row r="167" spans="2:25" ht="165" x14ac:dyDescent="0.25">
      <c r="B167" s="4" t="s">
        <v>463</v>
      </c>
      <c r="C167" s="3" t="str">
        <f>IF('1 lentelė'!C168="","",'1 lentelė'!C168)</f>
        <v>R050014-060750-0122</v>
      </c>
      <c r="D167" s="93" t="str">
        <f>IF('1 lentelė'!D168="","",'1 lentelė'!D168)</f>
        <v>Vandens tiekimo ir nuotekų tvarkymo sistemų renovavimas ir plėtra Rokiškio rajone</v>
      </c>
      <c r="E167" s="146" t="s">
        <v>693</v>
      </c>
      <c r="F167" s="146" t="s">
        <v>715</v>
      </c>
      <c r="G167" s="146">
        <v>321</v>
      </c>
      <c r="H167" s="146" t="s">
        <v>695</v>
      </c>
      <c r="I167" s="146" t="s">
        <v>716</v>
      </c>
      <c r="J167" s="146">
        <v>2762</v>
      </c>
      <c r="K167" s="146" t="s">
        <v>697</v>
      </c>
      <c r="L167" s="146" t="s">
        <v>717</v>
      </c>
      <c r="M167" s="146">
        <v>347</v>
      </c>
      <c r="N167" s="29" t="s">
        <v>699</v>
      </c>
      <c r="O167" s="29" t="s">
        <v>700</v>
      </c>
      <c r="P167" s="29">
        <v>285</v>
      </c>
      <c r="Q167" s="114" t="s">
        <v>701</v>
      </c>
      <c r="R167" s="29" t="s">
        <v>718</v>
      </c>
      <c r="S167" s="122">
        <v>5.37</v>
      </c>
      <c r="T167" s="146" t="s">
        <v>706</v>
      </c>
      <c r="U167" s="115" t="s">
        <v>707</v>
      </c>
      <c r="V167" s="27">
        <v>2952</v>
      </c>
      <c r="W167" s="27" t="s">
        <v>708</v>
      </c>
      <c r="X167" s="26" t="s">
        <v>709</v>
      </c>
      <c r="Y167" s="28">
        <v>347</v>
      </c>
    </row>
    <row r="168" spans="2:25" ht="57" x14ac:dyDescent="0.25">
      <c r="B168" s="54" t="s">
        <v>420</v>
      </c>
      <c r="C168" s="57" t="str">
        <f>IF('1 lentelė'!C169="","",'1 lentelė'!C169)</f>
        <v/>
      </c>
      <c r="D168" s="91" t="str">
        <f>IF('1 lentelė'!D169="","",'1 lentelė'!D169)</f>
        <v>Priemonė: Natūralaus ar urbanizuoto kraštovaizdžio atkūrimas</v>
      </c>
      <c r="E168" s="113"/>
      <c r="F168" s="113"/>
      <c r="G168" s="113"/>
      <c r="H168" s="113"/>
      <c r="I168" s="113"/>
      <c r="J168" s="113"/>
      <c r="K168" s="113"/>
      <c r="L168" s="92"/>
      <c r="M168" s="92"/>
      <c r="N168" s="92"/>
      <c r="O168" s="92"/>
      <c r="P168" s="92"/>
      <c r="Q168" s="92"/>
      <c r="R168" s="113"/>
      <c r="S168" s="113"/>
      <c r="T168" s="92"/>
      <c r="U168" s="92"/>
      <c r="V168" s="92"/>
    </row>
    <row r="169" spans="2:25" ht="120" x14ac:dyDescent="0.25">
      <c r="B169" s="4" t="s">
        <v>479</v>
      </c>
      <c r="C169" s="3" t="str">
        <f>IF('1 lentelė'!C170="","",'1 lentelė'!C170)</f>
        <v>R050019-380000-0123</v>
      </c>
      <c r="D169" s="93" t="str">
        <f>IF('1 lentelė'!D170="","",'1 lentelė'!D170)</f>
        <v xml:space="preserve">Biržų miesto teritorijų kraštovaizdžio formavimas ir ekologinės būklės gerinimas </v>
      </c>
      <c r="E169" s="29" t="s">
        <v>719</v>
      </c>
      <c r="F169" s="29" t="s">
        <v>964</v>
      </c>
      <c r="G169" s="29">
        <v>40</v>
      </c>
      <c r="H169" s="114" t="s">
        <v>720</v>
      </c>
      <c r="I169" s="29" t="s">
        <v>721</v>
      </c>
      <c r="J169" s="114">
        <v>1</v>
      </c>
      <c r="K169" s="114"/>
      <c r="L169" s="114"/>
      <c r="M169" s="114"/>
      <c r="N169" s="114"/>
      <c r="O169" s="114"/>
      <c r="P169" s="114"/>
      <c r="Q169" s="114"/>
      <c r="R169" s="121"/>
      <c r="S169" s="121"/>
      <c r="T169" s="93"/>
      <c r="U169" s="93"/>
      <c r="V169" s="93"/>
    </row>
    <row r="170" spans="2:25" ht="180" x14ac:dyDescent="0.25">
      <c r="B170" s="4" t="s">
        <v>480</v>
      </c>
      <c r="C170" s="3" t="str">
        <f>IF('1 lentelė'!C171="","",'1 lentelė'!C171)</f>
        <v>R050019-405000-0124</v>
      </c>
      <c r="D170" s="93" t="str">
        <f>IF('1 lentelė'!D171="","",'1 lentelė'!D171)</f>
        <v>Kraštovaizdžio apsauga Biržų rajono savivaldybėje</v>
      </c>
      <c r="E170" s="29" t="s">
        <v>719</v>
      </c>
      <c r="F170" s="29" t="s">
        <v>722</v>
      </c>
      <c r="G170" s="29">
        <v>0.5</v>
      </c>
      <c r="H170" s="29" t="s">
        <v>723</v>
      </c>
      <c r="I170" s="29" t="s">
        <v>724</v>
      </c>
      <c r="J170" s="29">
        <v>10</v>
      </c>
      <c r="K170" s="29" t="s">
        <v>725</v>
      </c>
      <c r="L170" s="29" t="s">
        <v>726</v>
      </c>
      <c r="M170" s="29">
        <v>1</v>
      </c>
      <c r="N170" s="114"/>
      <c r="O170" s="114"/>
      <c r="P170" s="114"/>
      <c r="Q170" s="114"/>
      <c r="R170" s="121"/>
      <c r="S170" s="121"/>
      <c r="T170" s="93"/>
      <c r="U170" s="93"/>
      <c r="V170" s="93"/>
    </row>
    <row r="171" spans="2:25" ht="105" x14ac:dyDescent="0.25">
      <c r="B171" s="4" t="s">
        <v>481</v>
      </c>
      <c r="C171" s="3" t="str">
        <f>IF('1 lentelė'!C172="","",'1 lentelė'!C172)</f>
        <v>R050019-405000-0125</v>
      </c>
      <c r="D171" s="93" t="str">
        <f>IF('1 lentelė'!D172="","",'1 lentelė'!D172)</f>
        <v xml:space="preserve">Pažeistų Kupiškio rajono savivaldybės kraštovaizdžio teritorijų tvarkymas </v>
      </c>
      <c r="E171" s="143" t="s">
        <v>719</v>
      </c>
      <c r="F171" s="144" t="s">
        <v>722</v>
      </c>
      <c r="G171" s="114">
        <v>1.41</v>
      </c>
      <c r="H171" s="114" t="s">
        <v>723</v>
      </c>
      <c r="I171" s="29" t="s">
        <v>724</v>
      </c>
      <c r="J171" s="114">
        <v>15</v>
      </c>
      <c r="K171" s="114"/>
      <c r="L171" s="29"/>
      <c r="M171" s="114"/>
      <c r="N171" s="114"/>
      <c r="O171" s="114"/>
      <c r="P171" s="114"/>
      <c r="Q171" s="114"/>
      <c r="R171" s="121"/>
      <c r="S171" s="121"/>
      <c r="T171" s="93"/>
      <c r="U171" s="93"/>
      <c r="V171" s="93"/>
    </row>
    <row r="172" spans="2:25" ht="135" x14ac:dyDescent="0.25">
      <c r="B172" s="4" t="s">
        <v>482</v>
      </c>
      <c r="C172" s="3" t="str">
        <f>IF('1 lentelė'!C173="","",'1 lentelė'!C173)</f>
        <v>R050019-382850-0126</v>
      </c>
      <c r="D172" s="93" t="str">
        <f>IF('1 lentelė'!D173="","",'1 lentelė'!D173)</f>
        <v>Kraštovaizdžio formavimas ir ekologinės būklės gerinimas Panevėžio mieste</v>
      </c>
      <c r="E172" s="143" t="s">
        <v>719</v>
      </c>
      <c r="F172" s="144" t="s">
        <v>722</v>
      </c>
      <c r="G172" s="114">
        <v>7.7</v>
      </c>
      <c r="H172" s="143" t="s">
        <v>725</v>
      </c>
      <c r="I172" s="144" t="s">
        <v>726</v>
      </c>
      <c r="J172" s="114">
        <v>1</v>
      </c>
      <c r="K172" s="114" t="s">
        <v>727</v>
      </c>
      <c r="L172" s="29" t="s">
        <v>728</v>
      </c>
      <c r="M172" s="114">
        <v>1</v>
      </c>
      <c r="N172" s="114"/>
      <c r="O172" s="29"/>
      <c r="P172" s="114"/>
      <c r="Q172" s="114"/>
      <c r="R172" s="121"/>
      <c r="S172" s="121"/>
      <c r="T172" s="93"/>
      <c r="U172" s="93"/>
      <c r="V172" s="93"/>
    </row>
    <row r="173" spans="2:25" ht="120" x14ac:dyDescent="0.25">
      <c r="B173" s="4" t="s">
        <v>483</v>
      </c>
      <c r="C173" s="3" t="str">
        <f>IF('1 lentelė'!C174="","",'1 lentelė'!C174)</f>
        <v>R050019-382829-0127</v>
      </c>
      <c r="D173" s="93" t="str">
        <f>IF('1 lentelė'!D174="","",'1 lentelė'!D174)</f>
        <v>Kraštovaizdžio apsaugos priemonių įgyvendinimas Panevėžio rajone I etapas</v>
      </c>
      <c r="E173" s="143" t="s">
        <v>719</v>
      </c>
      <c r="F173" s="144" t="s">
        <v>722</v>
      </c>
      <c r="G173" s="144">
        <v>16.95</v>
      </c>
      <c r="H173" s="144" t="s">
        <v>727</v>
      </c>
      <c r="I173" s="144" t="s">
        <v>729</v>
      </c>
      <c r="J173" s="144">
        <v>1</v>
      </c>
      <c r="K173" s="144" t="s">
        <v>723</v>
      </c>
      <c r="L173" s="144" t="s">
        <v>730</v>
      </c>
      <c r="M173" s="144">
        <v>9</v>
      </c>
      <c r="N173" s="144" t="s">
        <v>731</v>
      </c>
      <c r="O173" s="144" t="s">
        <v>732</v>
      </c>
      <c r="P173" s="143">
        <v>1</v>
      </c>
      <c r="Q173" s="114"/>
      <c r="R173" s="121"/>
      <c r="S173" s="121"/>
      <c r="T173" s="93"/>
      <c r="U173" s="93"/>
      <c r="V173" s="93"/>
    </row>
    <row r="174" spans="2:25" ht="120" x14ac:dyDescent="0.25">
      <c r="B174" s="4" t="s">
        <v>484</v>
      </c>
      <c r="C174" s="3" t="str">
        <f>IF('1 lentelė'!C175="","",'1 lentelė'!C175)</f>
        <v>R050019-382829-0128</v>
      </c>
      <c r="D174" s="93" t="str">
        <f>IF('1 lentelė'!D175="","",'1 lentelė'!D175)</f>
        <v>Kraštovaizdžio apsaugos priemonių įgyvendinimas Panevėžio rajone II etapas</v>
      </c>
      <c r="E174" s="143" t="s">
        <v>719</v>
      </c>
      <c r="F174" s="144" t="s">
        <v>722</v>
      </c>
      <c r="G174" s="144">
        <v>15.3</v>
      </c>
      <c r="H174" s="144" t="s">
        <v>727</v>
      </c>
      <c r="I174" s="144" t="s">
        <v>729</v>
      </c>
      <c r="J174" s="144">
        <v>2</v>
      </c>
      <c r="K174" s="144" t="s">
        <v>723</v>
      </c>
      <c r="L174" s="144" t="s">
        <v>730</v>
      </c>
      <c r="M174" s="143">
        <v>3</v>
      </c>
      <c r="N174" s="144" t="s">
        <v>731</v>
      </c>
      <c r="O174" s="144" t="s">
        <v>732</v>
      </c>
      <c r="P174" s="143">
        <v>3</v>
      </c>
      <c r="Q174" s="114"/>
      <c r="R174" s="121"/>
      <c r="S174" s="121"/>
      <c r="T174" s="93"/>
      <c r="U174" s="93"/>
      <c r="V174" s="93"/>
    </row>
    <row r="175" spans="2:25" ht="105" x14ac:dyDescent="0.25">
      <c r="B175" s="4" t="s">
        <v>485</v>
      </c>
      <c r="C175" s="3" t="str">
        <f>IF('1 lentelė'!C176="","",'1 lentelė'!C176)</f>
        <v>R050019-380000-0129</v>
      </c>
      <c r="D175" s="93" t="str">
        <f>IF('1 lentelė'!D176="","",'1 lentelė'!D176)</f>
        <v>Kraštovaizdžio formavimas ir ekologinės būklės gerinimas Joniškėlio dvaro parke</v>
      </c>
      <c r="E175" s="114" t="s">
        <v>719</v>
      </c>
      <c r="F175" s="29" t="s">
        <v>722</v>
      </c>
      <c r="G175" s="114">
        <v>19.399999999999999</v>
      </c>
      <c r="H175" s="29" t="s">
        <v>727</v>
      </c>
      <c r="I175" s="29" t="s">
        <v>733</v>
      </c>
      <c r="J175" s="114">
        <v>1</v>
      </c>
      <c r="K175" s="144"/>
      <c r="L175" s="144"/>
      <c r="M175" s="114"/>
      <c r="N175" s="114"/>
      <c r="O175" s="114"/>
      <c r="P175" s="114"/>
      <c r="Q175" s="114"/>
      <c r="R175" s="121"/>
      <c r="S175" s="121"/>
      <c r="T175" s="93"/>
      <c r="U175" s="93"/>
      <c r="V175" s="93"/>
    </row>
    <row r="176" spans="2:25" ht="150" x14ac:dyDescent="0.25">
      <c r="B176" s="4" t="s">
        <v>486</v>
      </c>
      <c r="C176" s="3" t="str">
        <f>IF('1 lentelė'!C177="","",'1 lentelė'!C177)</f>
        <v>R050019-500000-0130</v>
      </c>
      <c r="D176" s="93" t="str">
        <f>IF('1 lentelė'!D177="","",'1 lentelė'!D177)</f>
        <v>Kraštovaizdžio ir gamtinio karkaso sprendinių keitimas Pasvalio rajono savivaldybės teritorijos bendrajame plane</v>
      </c>
      <c r="E176" s="29" t="s">
        <v>725</v>
      </c>
      <c r="F176" s="29" t="s">
        <v>726</v>
      </c>
      <c r="G176" s="29">
        <v>1</v>
      </c>
      <c r="H176" s="29"/>
      <c r="I176" s="29"/>
      <c r="J176" s="29"/>
      <c r="K176" s="114"/>
      <c r="L176" s="114"/>
      <c r="M176" s="114"/>
      <c r="N176" s="114"/>
      <c r="O176" s="114"/>
      <c r="P176" s="114"/>
      <c r="Q176" s="114"/>
      <c r="R176" s="121"/>
      <c r="S176" s="121"/>
      <c r="T176" s="93"/>
      <c r="U176" s="93"/>
      <c r="V176" s="93"/>
    </row>
    <row r="177" spans="1:22" ht="120" x14ac:dyDescent="0.25">
      <c r="B177" s="4" t="s">
        <v>487</v>
      </c>
      <c r="C177" s="3" t="str">
        <f>IF('1 lentelė'!C178="","",'1 lentelė'!C178)</f>
        <v>R050019-384028-0131</v>
      </c>
      <c r="D177" s="93" t="str">
        <f>IF('1 lentelė'!D178="","",'1 lentelė'!D178)</f>
        <v>Rokiškio rajono teritorijų kraštovaizdžio formavimas ir ekologinės būklės gerinimas</v>
      </c>
      <c r="E177" s="29" t="s">
        <v>719</v>
      </c>
      <c r="F177" s="29" t="s">
        <v>722</v>
      </c>
      <c r="G177" s="29">
        <v>6.72</v>
      </c>
      <c r="H177" s="29" t="s">
        <v>727</v>
      </c>
      <c r="I177" s="29" t="s">
        <v>733</v>
      </c>
      <c r="J177" s="29">
        <v>1</v>
      </c>
      <c r="K177" s="29" t="s">
        <v>723</v>
      </c>
      <c r="L177" s="29" t="s">
        <v>734</v>
      </c>
      <c r="M177" s="29">
        <v>7</v>
      </c>
      <c r="N177" s="29"/>
      <c r="O177" s="29"/>
      <c r="P177" s="30"/>
      <c r="Q177" s="114"/>
      <c r="R177" s="121"/>
      <c r="S177" s="121"/>
      <c r="T177" s="93"/>
      <c r="U177" s="93"/>
      <c r="V177" s="93"/>
    </row>
    <row r="178" spans="1:22" ht="105" x14ac:dyDescent="0.25">
      <c r="B178" s="4" t="s">
        <v>488</v>
      </c>
      <c r="C178" s="3" t="str">
        <f>IF('1 lentelė'!C179="","",'1 lentelė'!C179)</f>
        <v>R050019-382800-0132</v>
      </c>
      <c r="D178" s="93" t="str">
        <f>IF('1 lentelė'!D179="","",'1 lentelė'!D179)</f>
        <v>Rokiškio miesto teritorijų kraštovaizdžio formavimas ir ekologinės būklės gerinimas</v>
      </c>
      <c r="E178" s="29" t="s">
        <v>719</v>
      </c>
      <c r="F178" s="29" t="s">
        <v>722</v>
      </c>
      <c r="G178" s="122">
        <v>6</v>
      </c>
      <c r="H178" s="29" t="s">
        <v>727</v>
      </c>
      <c r="I178" s="29" t="s">
        <v>733</v>
      </c>
      <c r="J178" s="114">
        <v>1</v>
      </c>
      <c r="K178" s="114"/>
      <c r="L178" s="114"/>
      <c r="M178" s="114"/>
      <c r="N178" s="114"/>
      <c r="O178" s="114"/>
      <c r="P178" s="114"/>
      <c r="Q178" s="114"/>
      <c r="R178" s="121"/>
      <c r="S178" s="121"/>
      <c r="T178" s="93"/>
      <c r="U178" s="93"/>
      <c r="V178" s="93"/>
    </row>
    <row r="179" spans="1:22" s="326" customFormat="1" ht="105" x14ac:dyDescent="0.25">
      <c r="B179" s="11" t="s">
        <v>489</v>
      </c>
      <c r="C179" s="319" t="str">
        <f>IF('1 lentelė'!C180="","",'1 lentelė'!C180)</f>
        <v>R050019-405000-0133</v>
      </c>
      <c r="D179" s="93" t="str">
        <f>IF('1 lentelė'!D180="","",'1 lentelė'!D180)</f>
        <v>Kraštovaizdžio apsauga Kupiškio rajono savivaldybėje</v>
      </c>
      <c r="E179" s="29" t="s">
        <v>719</v>
      </c>
      <c r="F179" s="29" t="s">
        <v>722</v>
      </c>
      <c r="G179" s="122">
        <v>1.83</v>
      </c>
      <c r="H179" s="144" t="s">
        <v>723</v>
      </c>
      <c r="I179" s="144" t="s">
        <v>730</v>
      </c>
      <c r="J179" s="114">
        <v>41</v>
      </c>
      <c r="K179" s="114"/>
      <c r="L179" s="114"/>
      <c r="M179" s="114"/>
      <c r="N179" s="114"/>
      <c r="O179" s="114"/>
      <c r="P179" s="114"/>
      <c r="Q179" s="114"/>
      <c r="R179" s="121"/>
      <c r="S179" s="121"/>
      <c r="T179" s="93"/>
      <c r="U179" s="93"/>
      <c r="V179" s="93"/>
    </row>
    <row r="180" spans="1:22" ht="42.75" x14ac:dyDescent="0.25">
      <c r="B180" s="54" t="s">
        <v>503</v>
      </c>
      <c r="C180" s="57" t="str">
        <f>IF('1 lentelė'!C181="","",'1 lentelė'!C181)</f>
        <v/>
      </c>
      <c r="D180" s="91" t="str">
        <f>IF('1 lentelė'!D181="","",'1 lentelė'!D181)</f>
        <v>Priemonė: Darnaus judumo miestuose skatinimas</v>
      </c>
      <c r="E180" s="113"/>
      <c r="F180" s="113"/>
      <c r="G180" s="113"/>
      <c r="H180" s="113"/>
      <c r="I180" s="113"/>
      <c r="J180" s="113"/>
      <c r="K180" s="113"/>
      <c r="L180" s="92"/>
      <c r="M180" s="92"/>
      <c r="N180" s="92"/>
      <c r="O180" s="92"/>
      <c r="P180" s="92"/>
      <c r="Q180" s="92"/>
      <c r="R180" s="113"/>
      <c r="S180" s="113"/>
      <c r="T180" s="92"/>
      <c r="U180" s="92"/>
      <c r="V180" s="92"/>
    </row>
    <row r="181" spans="1:22" ht="45" x14ac:dyDescent="0.25">
      <c r="B181" s="4" t="s">
        <v>505</v>
      </c>
      <c r="C181" s="3" t="str">
        <f>IF('1 lentelė'!C182="","",'1 lentelė'!C182)</f>
        <v>R055513-195000-0134</v>
      </c>
      <c r="D181" s="93" t="str">
        <f>IF('1 lentelė'!D182="","",'1 lentelė'!D182)</f>
        <v>Darnaus judumo planų parengimas</v>
      </c>
      <c r="E181" s="114" t="s">
        <v>735</v>
      </c>
      <c r="F181" s="29" t="s">
        <v>736</v>
      </c>
      <c r="G181" s="114">
        <v>1</v>
      </c>
      <c r="H181" s="114"/>
      <c r="I181" s="121"/>
      <c r="J181" s="121"/>
      <c r="K181" s="121"/>
      <c r="L181" s="93"/>
      <c r="M181" s="93"/>
      <c r="N181" s="93"/>
      <c r="O181" s="93"/>
      <c r="P181" s="93"/>
      <c r="Q181" s="93"/>
      <c r="R181" s="121"/>
      <c r="S181" s="121"/>
      <c r="T181" s="93"/>
      <c r="U181" s="93"/>
      <c r="V181" s="93"/>
    </row>
    <row r="182" spans="1:22" ht="60" x14ac:dyDescent="0.25">
      <c r="B182" s="4" t="s">
        <v>506</v>
      </c>
      <c r="C182" s="3" t="str">
        <f>IF('1 lentelė'!C183="","",'1 lentelė'!C183)</f>
        <v>R055514-180000-0135</v>
      </c>
      <c r="D182" s="93" t="str">
        <f>IF('1 lentelė'!D183="","",'1 lentelė'!D183)</f>
        <v>Darnaus judumo priemonių diegimas Panevėžio mieste</v>
      </c>
      <c r="E182" s="114" t="s">
        <v>1086</v>
      </c>
      <c r="F182" s="29" t="s">
        <v>1106</v>
      </c>
      <c r="G182" s="114">
        <v>1</v>
      </c>
      <c r="H182" s="114"/>
      <c r="I182" s="121"/>
      <c r="J182" s="121"/>
      <c r="K182" s="121"/>
      <c r="L182" s="93"/>
      <c r="M182" s="93"/>
      <c r="N182" s="93"/>
      <c r="O182" s="93"/>
      <c r="P182" s="93"/>
      <c r="Q182" s="93"/>
      <c r="R182" s="121"/>
      <c r="S182" s="121"/>
      <c r="T182" s="93"/>
      <c r="U182" s="93"/>
      <c r="V182" s="93"/>
    </row>
    <row r="183" spans="1:22" ht="60" x14ac:dyDescent="0.25">
      <c r="B183" s="11" t="s">
        <v>1084</v>
      </c>
      <c r="C183" s="319" t="str">
        <f>IF('1 lentelė'!C184="","",'1 lentelė'!C184)</f>
        <v>R055514-180000-1135</v>
      </c>
      <c r="D183" s="93" t="str">
        <f>IF('1 lentelė'!D184="","",'1 lentelė'!D184)</f>
        <v xml:space="preserve">Intelektinės transporto sistemos diegimas Panevėžio mieste </v>
      </c>
      <c r="E183" s="114" t="s">
        <v>737</v>
      </c>
      <c r="F183" s="29" t="s">
        <v>738</v>
      </c>
      <c r="G183" s="114">
        <v>1</v>
      </c>
      <c r="H183" s="114" t="s">
        <v>1086</v>
      </c>
      <c r="I183" s="29" t="s">
        <v>1087</v>
      </c>
      <c r="J183" s="121">
        <v>1</v>
      </c>
      <c r="K183" s="121"/>
      <c r="L183" s="93"/>
      <c r="M183" s="93"/>
      <c r="N183" s="93"/>
      <c r="O183" s="93"/>
      <c r="P183" s="93"/>
      <c r="Q183" s="93"/>
      <c r="R183" s="121"/>
      <c r="S183" s="121"/>
      <c r="T183" s="93"/>
      <c r="U183" s="93"/>
      <c r="V183" s="93"/>
    </row>
    <row r="184" spans="1:22" ht="42.75" x14ac:dyDescent="0.25">
      <c r="A184" s="100"/>
      <c r="B184" s="347" t="s">
        <v>511</v>
      </c>
      <c r="C184" s="348" t="str">
        <f>IF('1 lentelė'!C185="","",'1 lentelė'!C185)</f>
        <v/>
      </c>
      <c r="D184" s="349" t="str">
        <f>IF('1 lentelė'!D185="","",'1 lentelė'!D185)</f>
        <v>Priemonė: Aplinkai draugiško viešojo transporto plėtra</v>
      </c>
      <c r="E184" s="113"/>
      <c r="F184" s="113"/>
      <c r="G184" s="113"/>
      <c r="H184" s="113"/>
      <c r="I184" s="113"/>
      <c r="J184" s="113"/>
      <c r="K184" s="113"/>
      <c r="L184" s="92"/>
      <c r="M184" s="92"/>
      <c r="N184" s="92"/>
      <c r="O184" s="92"/>
      <c r="P184" s="92"/>
      <c r="Q184" s="92"/>
      <c r="R184" s="113"/>
      <c r="S184" s="113"/>
      <c r="T184" s="92"/>
      <c r="U184" s="92"/>
      <c r="V184" s="92"/>
    </row>
    <row r="185" spans="1:22" ht="60" x14ac:dyDescent="0.25">
      <c r="B185" s="4" t="s">
        <v>512</v>
      </c>
      <c r="C185" s="3" t="str">
        <f>IF('1 lentelė'!C186="","",'1 lentelė'!C186)</f>
        <v>R055518-100000-0136</v>
      </c>
      <c r="D185" s="93" t="str">
        <f>IF('1 lentelė'!D186="","",'1 lentelė'!D186)</f>
        <v>2020-02-28 SPT sprendimu Nr. 51/4S-6 projektų sąrašas panaikintas</v>
      </c>
      <c r="E185" s="29"/>
      <c r="F185" s="29"/>
      <c r="G185" s="29"/>
      <c r="H185" s="29"/>
      <c r="I185" s="121"/>
      <c r="J185" s="121"/>
      <c r="K185" s="121"/>
      <c r="L185" s="93"/>
      <c r="M185" s="93"/>
      <c r="N185" s="93"/>
      <c r="O185" s="93"/>
      <c r="P185" s="93"/>
      <c r="Q185" s="93"/>
      <c r="R185" s="121"/>
      <c r="S185" s="121"/>
      <c r="T185" s="93"/>
      <c r="U185" s="93"/>
      <c r="V185" s="93"/>
    </row>
    <row r="186" spans="1:22" ht="45" x14ac:dyDescent="0.25">
      <c r="B186" s="4" t="s">
        <v>513</v>
      </c>
      <c r="C186" s="3" t="str">
        <f>IF('1 lentelė'!C187="","",'1 lentelė'!C187)</f>
        <v>R055518-100000-0137</v>
      </c>
      <c r="D186" s="93" t="str">
        <f>IF('1 lentelė'!D187="","",'1 lentelė'!D187)</f>
        <v>Projektas RPT 2018-10-26 sprendimu Nr. 51/4S-28 išbrauktas</v>
      </c>
      <c r="E186" s="148"/>
      <c r="F186" s="149"/>
      <c r="G186" s="148"/>
      <c r="H186" s="148"/>
      <c r="I186" s="121"/>
      <c r="J186" s="121"/>
      <c r="K186" s="121"/>
      <c r="L186" s="93"/>
      <c r="M186" s="93"/>
      <c r="N186" s="93"/>
      <c r="O186" s="93"/>
      <c r="P186" s="93"/>
      <c r="Q186" s="93"/>
      <c r="R186" s="121"/>
      <c r="S186" s="121"/>
      <c r="T186" s="93"/>
      <c r="U186" s="93"/>
      <c r="V186" s="93"/>
    </row>
    <row r="187" spans="1:22" ht="75" x14ac:dyDescent="0.25">
      <c r="B187" s="4" t="s">
        <v>514</v>
      </c>
      <c r="C187" s="3" t="str">
        <f>IF('1 lentelė'!C188="","",'1 lentelė'!C188)</f>
        <v>R055517-105000-0138</v>
      </c>
      <c r="D187" s="93" t="str">
        <f>IF('1 lentelė'!D188="","",'1 lentelė'!D188)</f>
        <v>Miesto viešojo transporto priemonių parko atnaujinimas Panevėžio mieste</v>
      </c>
      <c r="E187" s="114" t="s">
        <v>739</v>
      </c>
      <c r="F187" s="29" t="s">
        <v>741</v>
      </c>
      <c r="G187" s="114">
        <v>8</v>
      </c>
      <c r="H187" s="114"/>
      <c r="I187" s="121"/>
      <c r="J187" s="121"/>
      <c r="K187" s="121"/>
      <c r="L187" s="93"/>
      <c r="M187" s="93"/>
      <c r="N187" s="93"/>
      <c r="O187" s="93"/>
      <c r="P187" s="93"/>
      <c r="Q187" s="93"/>
      <c r="R187" s="121"/>
      <c r="S187" s="121"/>
      <c r="T187" s="93"/>
      <c r="U187" s="93"/>
      <c r="V187" s="93"/>
    </row>
    <row r="188" spans="1:22" ht="71.25" x14ac:dyDescent="0.25">
      <c r="B188" s="54" t="s">
        <v>417</v>
      </c>
      <c r="C188" s="57" t="str">
        <f>IF('1 lentelė'!C189="","",'1 lentelė'!C189)</f>
        <v/>
      </c>
      <c r="D188" s="91" t="str">
        <f>IF('1 lentelė'!D189="","",'1 lentelė'!D189)</f>
        <v xml:space="preserve">Priemonė: Kaimo gyvenamųjų vietovių (turinčių iki 1 tūkst. gyventojų) atnaujinimas </v>
      </c>
      <c r="E188" s="113"/>
      <c r="F188" s="113"/>
      <c r="G188" s="113"/>
      <c r="H188" s="113"/>
      <c r="I188" s="113"/>
      <c r="J188" s="113"/>
      <c r="K188" s="113"/>
      <c r="L188" s="92"/>
      <c r="M188" s="92"/>
      <c r="N188" s="92"/>
      <c r="O188" s="92"/>
      <c r="P188" s="92"/>
      <c r="Q188" s="92"/>
      <c r="R188" s="113"/>
      <c r="S188" s="113"/>
      <c r="T188" s="92"/>
      <c r="U188" s="92"/>
      <c r="V188" s="92"/>
    </row>
    <row r="189" spans="1:22" x14ac:dyDescent="0.25">
      <c r="B189" s="4" t="s">
        <v>523</v>
      </c>
      <c r="C189" s="3" t="str">
        <f>IF('1 lentelė'!C190="","",'1 lentelė'!C190)</f>
        <v/>
      </c>
      <c r="D189" s="93" t="str">
        <f>IF('1 lentelė'!D190="","",'1 lentelė'!D190)</f>
        <v/>
      </c>
      <c r="E189" s="121"/>
      <c r="F189" s="121"/>
      <c r="G189" s="121"/>
      <c r="H189" s="121"/>
      <c r="I189" s="121"/>
      <c r="J189" s="121"/>
      <c r="K189" s="121"/>
      <c r="L189" s="93"/>
      <c r="M189" s="93"/>
      <c r="N189" s="93"/>
      <c r="O189" s="93"/>
      <c r="P189" s="93"/>
      <c r="Q189" s="93"/>
      <c r="R189" s="121"/>
      <c r="S189" s="121"/>
      <c r="T189" s="93"/>
      <c r="U189" s="93"/>
      <c r="V189" s="93"/>
    </row>
    <row r="190" spans="1:22" ht="57" x14ac:dyDescent="0.25">
      <c r="B190" s="54" t="s">
        <v>524</v>
      </c>
      <c r="C190" s="57" t="str">
        <f>IF('1 lentelė'!C191="","",'1 lentelė'!C191)</f>
        <v/>
      </c>
      <c r="D190" s="91" t="str">
        <f>IF('1 lentelė'!D191="","",'1 lentelė'!D191)</f>
        <v>Priemonė: Pėsčiųjų ir dviračių takų rekonstrukcija ir plėtra</v>
      </c>
      <c r="E190" s="113"/>
      <c r="F190" s="113"/>
      <c r="G190" s="113"/>
      <c r="H190" s="113"/>
      <c r="I190" s="113"/>
      <c r="J190" s="113"/>
      <c r="K190" s="113"/>
      <c r="L190" s="92"/>
      <c r="M190" s="92"/>
      <c r="N190" s="92"/>
      <c r="O190" s="92"/>
      <c r="P190" s="92"/>
      <c r="Q190" s="92"/>
      <c r="R190" s="113"/>
      <c r="S190" s="113"/>
      <c r="T190" s="92"/>
      <c r="U190" s="92"/>
      <c r="V190" s="92"/>
    </row>
    <row r="191" spans="1:22" ht="90" x14ac:dyDescent="0.25">
      <c r="B191" s="4" t="s">
        <v>526</v>
      </c>
      <c r="C191" s="3" t="str">
        <f>IF('1 lentelė'!C192="","",'1 lentelė'!C192)</f>
        <v>R055516-190000-0139</v>
      </c>
      <c r="D191" s="93" t="str">
        <f>IF('1 lentelė'!D192="","",'1 lentelė'!D192)</f>
        <v>Dviračių ir pėsčiųjų tako Biržų mieste J. Basanavičiaus, Malūno, Atgimimo ir Jaunimo g. prie Širvėnos ežero įrengimas (II etapas)</v>
      </c>
      <c r="E191" s="29" t="s">
        <v>742</v>
      </c>
      <c r="F191" s="29" t="s">
        <v>743</v>
      </c>
      <c r="G191" s="150">
        <v>1</v>
      </c>
      <c r="H191" s="114"/>
      <c r="I191" s="121"/>
      <c r="J191" s="121"/>
      <c r="K191" s="121"/>
      <c r="L191" s="93"/>
      <c r="M191" s="93"/>
      <c r="N191" s="93"/>
      <c r="O191" s="93"/>
      <c r="P191" s="93"/>
      <c r="Q191" s="93"/>
      <c r="R191" s="121"/>
      <c r="S191" s="121"/>
      <c r="T191" s="93"/>
      <c r="U191" s="93"/>
      <c r="V191" s="93"/>
    </row>
    <row r="192" spans="1:22" ht="75" x14ac:dyDescent="0.25">
      <c r="B192" s="4" t="s">
        <v>527</v>
      </c>
      <c r="C192" s="3" t="str">
        <f>IF('1 lentelė'!C193="","",'1 lentelė'!C193)</f>
        <v>R055516-195000-0140</v>
      </c>
      <c r="D192" s="93" t="str">
        <f>IF('1 lentelė'!D193="","",'1 lentelė'!D193)</f>
        <v>„Dviračių transporto infrastruktūros plėtra Kupiškio mieste, K. Šimonio g.“</v>
      </c>
      <c r="E192" s="114" t="s">
        <v>744</v>
      </c>
      <c r="F192" s="29" t="s">
        <v>745</v>
      </c>
      <c r="G192" s="114">
        <v>0.78</v>
      </c>
      <c r="H192" s="114"/>
      <c r="I192" s="121"/>
      <c r="J192" s="121"/>
      <c r="K192" s="121"/>
      <c r="L192" s="93"/>
      <c r="M192" s="93"/>
      <c r="N192" s="93"/>
      <c r="O192" s="93"/>
      <c r="P192" s="93"/>
      <c r="Q192" s="93"/>
      <c r="R192" s="121"/>
      <c r="S192" s="121"/>
      <c r="T192" s="93"/>
      <c r="U192" s="93"/>
      <c r="V192" s="93"/>
    </row>
    <row r="193" spans="2:22" ht="75" x14ac:dyDescent="0.25">
      <c r="B193" s="4" t="s">
        <v>528</v>
      </c>
      <c r="C193" s="3" t="str">
        <f>IF('1 lentelė'!C194="","",'1 lentelė'!C194)</f>
        <v>R055516-195000-0141</v>
      </c>
      <c r="D193" s="93" t="str">
        <f>IF('1 lentelė'!D194="","",'1 lentelė'!D194)</f>
        <v>„Dviračių transporto infrastruktūros plėtra Kupiškio mieste, K. Šimonio g.“</v>
      </c>
      <c r="E193" s="114" t="s">
        <v>744</v>
      </c>
      <c r="F193" s="29" t="s">
        <v>746</v>
      </c>
      <c r="G193" s="151">
        <v>2.0499999999999998</v>
      </c>
      <c r="H193" s="114"/>
      <c r="I193" s="121"/>
      <c r="J193" s="121"/>
      <c r="K193" s="121"/>
      <c r="L193" s="93"/>
      <c r="M193" s="93"/>
      <c r="N193" s="93"/>
      <c r="O193" s="93"/>
      <c r="P193" s="93"/>
      <c r="Q193" s="93"/>
      <c r="R193" s="121"/>
      <c r="S193" s="121"/>
      <c r="T193" s="93"/>
      <c r="U193" s="93"/>
      <c r="V193" s="93"/>
    </row>
    <row r="194" spans="2:22" ht="60" x14ac:dyDescent="0.25">
      <c r="B194" s="4" t="s">
        <v>529</v>
      </c>
      <c r="C194" s="3" t="str">
        <f>IF('1 lentelė'!C195="","",'1 lentelė'!C195)</f>
        <v>R055516-190000-0142</v>
      </c>
      <c r="D194" s="93" t="str">
        <f>IF('1 lentelė'!D195="","",'1 lentelė'!D195)</f>
        <v xml:space="preserve">Dviračių transporto infrastruktūros plėtra Taikos gatvėje Pasvalio mieste </v>
      </c>
      <c r="E194" s="114" t="s">
        <v>742</v>
      </c>
      <c r="F194" s="29" t="s">
        <v>747</v>
      </c>
      <c r="G194" s="152">
        <v>0.64</v>
      </c>
      <c r="H194" s="114"/>
      <c r="I194" s="121"/>
      <c r="J194" s="121"/>
      <c r="K194" s="121"/>
      <c r="L194" s="93"/>
      <c r="M194" s="93"/>
      <c r="N194" s="93"/>
      <c r="O194" s="93"/>
      <c r="P194" s="93"/>
      <c r="Q194" s="93"/>
      <c r="R194" s="121"/>
      <c r="S194" s="121"/>
      <c r="T194" s="93"/>
      <c r="U194" s="93"/>
      <c r="V194" s="93"/>
    </row>
    <row r="195" spans="2:22" ht="60" x14ac:dyDescent="0.25">
      <c r="B195" s="4" t="s">
        <v>530</v>
      </c>
      <c r="C195" s="3" t="str">
        <f>IF('1 lentelė'!C196="","",'1 lentelė'!C196)</f>
        <v>R055516-190000-0143</v>
      </c>
      <c r="D195" s="93" t="str">
        <f>IF('1 lentelė'!D196="","",'1 lentelė'!D196)</f>
        <v xml:space="preserve">Pėsčiųjų ir dviračių takų plėtra Rokiškio miesto Vilties, Aušros gatvėse </v>
      </c>
      <c r="E195" s="114" t="s">
        <v>742</v>
      </c>
      <c r="F195" s="29" t="s">
        <v>747</v>
      </c>
      <c r="G195" s="153">
        <v>1.29</v>
      </c>
      <c r="H195" s="114"/>
      <c r="I195" s="121"/>
      <c r="J195" s="121"/>
      <c r="K195" s="121"/>
      <c r="L195" s="93"/>
      <c r="M195" s="93"/>
      <c r="N195" s="93"/>
      <c r="O195" s="93"/>
      <c r="P195" s="93"/>
      <c r="Q195" s="93"/>
      <c r="R195" s="121"/>
      <c r="S195" s="121"/>
      <c r="T195" s="93"/>
      <c r="U195" s="93"/>
      <c r="V195" s="93"/>
    </row>
    <row r="196" spans="2:22" ht="60" x14ac:dyDescent="0.25">
      <c r="B196" s="4" t="s">
        <v>531</v>
      </c>
      <c r="C196" s="3" t="str">
        <f>IF('1 lentelė'!C197="","",'1 lentelė'!C197)</f>
        <v>R055516-190000-0144</v>
      </c>
      <c r="D196" s="93" t="str">
        <f>IF('1 lentelė'!D197="","",'1 lentelė'!D197)</f>
        <v>Pėsčiųjų ir dviračių takų plėtra Ramygalos miesto parke ir Parko g., Panevėžio rajone</v>
      </c>
      <c r="E196" s="114" t="s">
        <v>742</v>
      </c>
      <c r="F196" s="29" t="s">
        <v>747</v>
      </c>
      <c r="G196" s="154">
        <v>0.84</v>
      </c>
      <c r="H196" s="114"/>
      <c r="I196" s="121"/>
      <c r="J196" s="121"/>
      <c r="K196" s="121"/>
      <c r="L196" s="93"/>
      <c r="M196" s="93"/>
      <c r="N196" s="93"/>
      <c r="O196" s="93"/>
      <c r="P196" s="93"/>
      <c r="Q196" s="93"/>
      <c r="R196" s="121"/>
      <c r="S196" s="121"/>
      <c r="T196" s="93"/>
      <c r="U196" s="93"/>
      <c r="V196" s="93"/>
    </row>
    <row r="197" spans="2:22" ht="61.5" customHeight="1" x14ac:dyDescent="0.25">
      <c r="B197" s="11" t="s">
        <v>1061</v>
      </c>
      <c r="C197" s="319" t="str">
        <f>IF('1 lentelė'!C198="","",'1 lentelė'!C198)</f>
        <v>R055516-190000-1144</v>
      </c>
      <c r="D197" s="93" t="str">
        <f>IF('1 lentelė'!D198="","",'1 lentelė'!D198)</f>
        <v>Pėsčiųjų ir dviračių tako nuo Vakarinės g. link Berčiūnų gyvenvietės modernizavimas</v>
      </c>
      <c r="E197" s="114" t="s">
        <v>744</v>
      </c>
      <c r="F197" s="29" t="s">
        <v>746</v>
      </c>
      <c r="G197" s="154">
        <v>0.5</v>
      </c>
      <c r="H197" s="114"/>
      <c r="I197" s="121"/>
      <c r="J197" s="121"/>
      <c r="K197" s="121"/>
      <c r="L197" s="93"/>
      <c r="M197" s="93"/>
      <c r="N197" s="93"/>
      <c r="O197" s="93"/>
      <c r="P197" s="93"/>
      <c r="Q197" s="93"/>
      <c r="R197" s="121"/>
      <c r="S197" s="121"/>
      <c r="T197" s="93"/>
      <c r="U197" s="93"/>
      <c r="V197" s="93"/>
    </row>
    <row r="198" spans="2:22" ht="46.5" customHeight="1" x14ac:dyDescent="0.25">
      <c r="B198" s="11" t="s">
        <v>1064</v>
      </c>
      <c r="C198" s="319" t="str">
        <f>IF('1 lentelė'!C199="","",'1 lentelė'!C199)</f>
        <v>R055516-190000-2144</v>
      </c>
      <c r="D198" s="93" t="str">
        <f>IF('1 lentelė'!D199="","",'1 lentelė'!D199)</f>
        <v>Dviračių ir pėsčiųjų tako Biržų mieste, Jaunimo g. dalyje, įrengimas</v>
      </c>
      <c r="E198" s="114" t="s">
        <v>742</v>
      </c>
      <c r="F198" s="29" t="s">
        <v>747</v>
      </c>
      <c r="G198" s="154">
        <v>0.1</v>
      </c>
      <c r="H198" s="114"/>
      <c r="I198" s="121"/>
      <c r="J198" s="121"/>
      <c r="K198" s="121"/>
      <c r="L198" s="93"/>
      <c r="M198" s="93"/>
      <c r="N198" s="93"/>
      <c r="O198" s="93"/>
      <c r="P198" s="93"/>
      <c r="Q198" s="93"/>
      <c r="R198" s="121"/>
      <c r="S198" s="121"/>
      <c r="T198" s="93"/>
      <c r="U198" s="93"/>
      <c r="V198" s="93"/>
    </row>
    <row r="199" spans="2:22" ht="57" x14ac:dyDescent="0.25">
      <c r="B199" s="54" t="s">
        <v>538</v>
      </c>
      <c r="C199" s="57" t="str">
        <f>IF('1 lentelė'!C200="","",'1 lentelė'!C200)</f>
        <v/>
      </c>
      <c r="D199" s="91" t="str">
        <f>IF('1 lentelė'!D200="","",'1 lentelė'!D200)</f>
        <v>Priemonė: Elektromobilių įkrovimo aikštelių įrengimas</v>
      </c>
      <c r="E199" s="113"/>
      <c r="F199" s="113"/>
      <c r="G199" s="113"/>
      <c r="H199" s="113"/>
      <c r="I199" s="113"/>
      <c r="J199" s="113"/>
      <c r="K199" s="113"/>
      <c r="L199" s="92"/>
      <c r="M199" s="92"/>
      <c r="N199" s="92"/>
      <c r="O199" s="92"/>
      <c r="P199" s="92"/>
      <c r="Q199" s="92"/>
      <c r="R199" s="113"/>
      <c r="S199" s="113"/>
      <c r="T199" s="92"/>
      <c r="U199" s="92"/>
      <c r="V199" s="92"/>
    </row>
    <row r="200" spans="2:22" ht="60" x14ac:dyDescent="0.25">
      <c r="B200" s="4" t="s">
        <v>540</v>
      </c>
      <c r="C200" s="3" t="str">
        <f>IF('1 lentelė'!C201="","",'1 lentelė'!C201)</f>
        <v>R055515-195000-0145</v>
      </c>
      <c r="D200" s="93" t="str">
        <f>IF('1 lentelė'!D201="","",'1 lentelė'!D201)</f>
        <v>Elektromobilių akumuliatorių įkrovimo stotelių įrengimas</v>
      </c>
      <c r="E200" s="114" t="s">
        <v>748</v>
      </c>
      <c r="F200" s="29" t="s">
        <v>749</v>
      </c>
      <c r="G200" s="155">
        <v>8</v>
      </c>
      <c r="H200" s="121"/>
      <c r="I200" s="121"/>
      <c r="J200" s="121"/>
      <c r="K200" s="121"/>
      <c r="L200" s="93"/>
      <c r="M200" s="93"/>
      <c r="N200" s="93"/>
      <c r="O200" s="93"/>
      <c r="P200" s="93"/>
      <c r="Q200" s="93"/>
      <c r="R200" s="121"/>
      <c r="S200" s="121"/>
      <c r="T200" s="93"/>
      <c r="U200" s="93"/>
      <c r="V200" s="93"/>
    </row>
    <row r="201" spans="2:22" ht="42.75" x14ac:dyDescent="0.25">
      <c r="B201" s="54" t="s">
        <v>543</v>
      </c>
      <c r="C201" s="57" t="str">
        <f>IF('1 lentelė'!C202="","",'1 lentelė'!C202)</f>
        <v/>
      </c>
      <c r="D201" s="91" t="str">
        <f>IF('1 lentelė'!D202="","",'1 lentelė'!D202)</f>
        <v xml:space="preserve">Priemonė: Taršos mažinimo priemonių įgyvendinimas </v>
      </c>
      <c r="E201" s="113"/>
      <c r="F201" s="113"/>
      <c r="G201" s="113"/>
      <c r="H201" s="113"/>
      <c r="I201" s="113"/>
      <c r="J201" s="113"/>
      <c r="K201" s="113"/>
      <c r="L201" s="92"/>
      <c r="M201" s="92"/>
      <c r="N201" s="92"/>
      <c r="O201" s="92"/>
      <c r="P201" s="92"/>
      <c r="Q201" s="92"/>
      <c r="R201" s="113"/>
      <c r="S201" s="113"/>
      <c r="T201" s="92"/>
      <c r="U201" s="92"/>
      <c r="V201" s="92"/>
    </row>
    <row r="202" spans="2:22" ht="105" x14ac:dyDescent="0.25">
      <c r="B202" s="4" t="s">
        <v>545</v>
      </c>
      <c r="C202" s="3" t="str">
        <f>IF('1 lentelė'!C203="","",'1 lentelė'!C203)</f>
        <v>R050021-375000-0146</v>
      </c>
      <c r="D202" s="93" t="str">
        <f>IF('1 lentelė'!D203="","",'1 lentelė'!D203)</f>
        <v>Oro kokybės valdymo planų parengimas ir taršos mažinimo priemonių įgyvendinimas</v>
      </c>
      <c r="E202" s="114" t="s">
        <v>750</v>
      </c>
      <c r="F202" s="29" t="s">
        <v>751</v>
      </c>
      <c r="G202" s="114">
        <v>1</v>
      </c>
      <c r="H202" s="114" t="s">
        <v>752</v>
      </c>
      <c r="I202" s="29" t="s">
        <v>753</v>
      </c>
      <c r="J202" s="114">
        <v>2</v>
      </c>
      <c r="K202" s="114" t="s">
        <v>754</v>
      </c>
      <c r="L202" s="115" t="s">
        <v>755</v>
      </c>
      <c r="M202" s="114">
        <v>2</v>
      </c>
      <c r="N202" s="93"/>
      <c r="O202" s="93"/>
      <c r="P202" s="93"/>
      <c r="Q202" s="93"/>
      <c r="R202" s="121"/>
      <c r="S202" s="121"/>
      <c r="T202" s="93"/>
      <c r="U202" s="93"/>
      <c r="V202" s="93"/>
    </row>
    <row r="203" spans="2:22" ht="15" customHeight="1" x14ac:dyDescent="0.25">
      <c r="B203" s="417" t="s">
        <v>22</v>
      </c>
      <c r="C203" s="418"/>
      <c r="D203" s="418"/>
      <c r="E203" s="418"/>
      <c r="F203" s="418"/>
      <c r="G203" s="418"/>
      <c r="H203" s="418"/>
      <c r="I203" s="418"/>
      <c r="J203" s="418"/>
      <c r="K203" s="418"/>
      <c r="L203" s="418"/>
      <c r="M203" s="418"/>
      <c r="N203" s="418"/>
      <c r="O203" s="418"/>
      <c r="P203" s="418"/>
      <c r="Q203" s="418"/>
      <c r="R203" s="418"/>
      <c r="S203" s="418"/>
      <c r="T203" s="418"/>
      <c r="U203" s="418"/>
      <c r="V203" s="418"/>
    </row>
  </sheetData>
  <customSheetViews>
    <customSheetView guid="{58FDAC1A-082A-4FA1-9FCE-497504A6F649}" fitToPage="1" topLeftCell="I11">
      <selection activeCell="B160" sqref="B160:H160"/>
      <pageMargins left="0.25" right="0.25" top="0.75" bottom="0.75" header="0.3" footer="0.3"/>
      <pageSetup paperSize="256" scale="42" fitToHeight="0" orientation="landscape" r:id="rId1"/>
    </customSheetView>
  </customSheetViews>
  <mergeCells count="7">
    <mergeCell ref="B203:V203"/>
    <mergeCell ref="C7:C8"/>
    <mergeCell ref="D7:D8"/>
    <mergeCell ref="B7:B8"/>
    <mergeCell ref="E7:V7"/>
    <mergeCell ref="E142:F142"/>
    <mergeCell ref="E141:F141"/>
  </mergeCells>
  <pageMargins left="0.25" right="0.25" top="0.75" bottom="0.75" header="0.3" footer="0.3"/>
  <pageSetup paperSize="256" scale="42"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126"/>
  <sheetViews>
    <sheetView topLeftCell="A13" zoomScaleNormal="100" workbookViewId="0">
      <selection activeCell="F93" sqref="F93"/>
    </sheetView>
  </sheetViews>
  <sheetFormatPr defaultRowHeight="15" x14ac:dyDescent="0.25"/>
  <cols>
    <col min="1" max="1" width="2.5703125" style="2" customWidth="1"/>
    <col min="2" max="2" width="4" style="2" customWidth="1"/>
    <col min="3" max="3" width="10.42578125" style="2" customWidth="1"/>
    <col min="4" max="4" width="29.28515625" style="2" customWidth="1"/>
    <col min="5" max="5" width="12.140625" style="2" customWidth="1"/>
    <col min="6" max="6" width="15.5703125" style="2" bestFit="1" customWidth="1"/>
    <col min="7" max="8" width="12" style="2" customWidth="1"/>
    <col min="9" max="9" width="9.140625" style="2"/>
    <col min="10" max="10" width="12.28515625" style="2" customWidth="1"/>
    <col min="11" max="11" width="10.7109375" style="2" customWidth="1"/>
    <col min="12" max="16384" width="9.140625" style="2"/>
  </cols>
  <sheetData>
    <row r="1" spans="3:11" ht="15.75" x14ac:dyDescent="0.25">
      <c r="G1" s="253"/>
      <c r="H1" s="253"/>
      <c r="I1" s="7" t="s">
        <v>9</v>
      </c>
    </row>
    <row r="2" spans="3:11" ht="15.75" x14ac:dyDescent="0.25">
      <c r="G2" s="254"/>
      <c r="H2" s="254"/>
      <c r="I2" s="8" t="s">
        <v>1</v>
      </c>
    </row>
    <row r="3" spans="3:11" ht="15.75" x14ac:dyDescent="0.25">
      <c r="G3" s="254"/>
      <c r="H3" s="254"/>
      <c r="I3" s="8" t="s">
        <v>969</v>
      </c>
    </row>
    <row r="4" spans="3:11" ht="15.75" x14ac:dyDescent="0.25">
      <c r="C4" s="255" t="s">
        <v>970</v>
      </c>
    </row>
    <row r="5" spans="3:11" x14ac:dyDescent="0.25">
      <c r="C5" s="434" t="s">
        <v>971</v>
      </c>
      <c r="D5" s="435"/>
      <c r="E5" s="435"/>
      <c r="F5" s="435"/>
      <c r="G5" s="436"/>
      <c r="H5" s="436"/>
      <c r="I5" s="436"/>
      <c r="J5" s="436"/>
      <c r="K5" s="436"/>
    </row>
    <row r="6" spans="3:11" s="256" customFormat="1" x14ac:dyDescent="0.25">
      <c r="C6" s="437" t="s">
        <v>972</v>
      </c>
      <c r="D6" s="437" t="s">
        <v>973</v>
      </c>
      <c r="E6" s="437" t="s">
        <v>974</v>
      </c>
      <c r="F6" s="437" t="s">
        <v>975</v>
      </c>
      <c r="G6" s="439" t="s">
        <v>24</v>
      </c>
      <c r="H6" s="440" t="s">
        <v>976</v>
      </c>
      <c r="I6" s="441" t="s">
        <v>977</v>
      </c>
      <c r="J6" s="442"/>
      <c r="K6" s="442"/>
    </row>
    <row r="7" spans="3:11" ht="89.25" x14ac:dyDescent="0.25">
      <c r="C7" s="438"/>
      <c r="D7" s="438"/>
      <c r="E7" s="420"/>
      <c r="F7" s="420"/>
      <c r="G7" s="420"/>
      <c r="H7" s="440"/>
      <c r="I7" s="257" t="s">
        <v>978</v>
      </c>
      <c r="J7" s="257" t="s">
        <v>979</v>
      </c>
      <c r="K7" s="257" t="s">
        <v>980</v>
      </c>
    </row>
    <row r="8" spans="3:11" ht="31.5" x14ac:dyDescent="0.25">
      <c r="C8" s="258"/>
      <c r="D8" s="259" t="s">
        <v>76</v>
      </c>
      <c r="E8" s="260"/>
      <c r="F8" s="260"/>
      <c r="G8" s="261"/>
      <c r="H8" s="261"/>
      <c r="I8" s="261"/>
      <c r="J8" s="261"/>
      <c r="K8" s="261"/>
    </row>
    <row r="9" spans="3:11" ht="47.25" x14ac:dyDescent="0.25">
      <c r="C9" s="258"/>
      <c r="D9" s="259" t="s">
        <v>77</v>
      </c>
      <c r="E9" s="260"/>
      <c r="F9" s="260"/>
      <c r="G9" s="261"/>
      <c r="H9" s="261"/>
      <c r="I9" s="261"/>
      <c r="J9" s="261"/>
      <c r="K9" s="261"/>
    </row>
    <row r="10" spans="3:11" ht="94.5" x14ac:dyDescent="0.25">
      <c r="C10" s="262"/>
      <c r="D10" s="259" t="s">
        <v>981</v>
      </c>
      <c r="E10" s="263"/>
      <c r="F10" s="264"/>
      <c r="G10" s="261"/>
      <c r="H10" s="261"/>
      <c r="I10" s="261"/>
      <c r="J10" s="261"/>
      <c r="K10" s="261"/>
    </row>
    <row r="11" spans="3:11" ht="47.25" x14ac:dyDescent="0.25">
      <c r="C11" s="258"/>
      <c r="D11" s="259" t="s">
        <v>982</v>
      </c>
      <c r="E11" s="265"/>
      <c r="F11" s="266"/>
      <c r="G11" s="261"/>
      <c r="H11" s="261"/>
      <c r="I11" s="261"/>
      <c r="J11" s="261"/>
      <c r="K11" s="261"/>
    </row>
    <row r="12" spans="3:11" ht="126" x14ac:dyDescent="0.25">
      <c r="C12" s="262"/>
      <c r="D12" s="259" t="s">
        <v>983</v>
      </c>
      <c r="E12" s="264"/>
      <c r="F12" s="264"/>
      <c r="G12" s="267"/>
      <c r="H12" s="267"/>
      <c r="I12" s="261"/>
      <c r="J12" s="261"/>
      <c r="K12" s="261"/>
    </row>
    <row r="13" spans="3:11" ht="47.25" x14ac:dyDescent="0.25">
      <c r="C13" s="262"/>
      <c r="D13" s="268" t="s">
        <v>79</v>
      </c>
      <c r="E13" s="269"/>
      <c r="F13" s="270"/>
      <c r="G13" s="271"/>
      <c r="H13" s="271"/>
      <c r="I13" s="271"/>
      <c r="J13" s="271"/>
      <c r="K13" s="271"/>
    </row>
    <row r="14" spans="3:11" ht="78.75" x14ac:dyDescent="0.25">
      <c r="C14" s="262" t="s">
        <v>598</v>
      </c>
      <c r="D14" s="272" t="s">
        <v>984</v>
      </c>
      <c r="E14" s="269"/>
      <c r="F14" s="270">
        <f>SUM('2 lentelė'!G13:G14)</f>
        <v>5</v>
      </c>
      <c r="G14" s="271"/>
      <c r="H14" s="271"/>
      <c r="I14" s="271"/>
      <c r="J14" s="271"/>
      <c r="K14" s="271"/>
    </row>
    <row r="15" spans="3:11" ht="126" x14ac:dyDescent="0.25">
      <c r="C15" s="262" t="s">
        <v>600</v>
      </c>
      <c r="D15" s="272" t="s">
        <v>601</v>
      </c>
      <c r="E15" s="269"/>
      <c r="F15" s="270">
        <f>SUM('2 lentelė'!J13:J14)</f>
        <v>225</v>
      </c>
      <c r="G15" s="271"/>
      <c r="H15" s="271"/>
      <c r="I15" s="271"/>
      <c r="J15" s="271"/>
      <c r="K15" s="271"/>
    </row>
    <row r="16" spans="3:11" ht="63" x14ac:dyDescent="0.25">
      <c r="C16" s="262" t="s">
        <v>604</v>
      </c>
      <c r="D16" s="272" t="s">
        <v>605</v>
      </c>
      <c r="E16" s="269"/>
      <c r="F16" s="270">
        <f>SUM('2 lentelė'!P13,'2 lentelė'!M14)</f>
        <v>4</v>
      </c>
      <c r="G16" s="271"/>
      <c r="H16" s="271"/>
      <c r="I16" s="271"/>
      <c r="J16" s="271"/>
      <c r="K16" s="271"/>
    </row>
    <row r="17" spans="3:11" ht="15.75" x14ac:dyDescent="0.25">
      <c r="C17" s="262" t="s">
        <v>602</v>
      </c>
      <c r="D17" s="272" t="s">
        <v>603</v>
      </c>
      <c r="E17" s="269"/>
      <c r="F17" s="270">
        <f>SUM('2 lentelė'!M13)</f>
        <v>2</v>
      </c>
      <c r="G17" s="271"/>
      <c r="H17" s="271"/>
      <c r="I17" s="271"/>
      <c r="J17" s="271"/>
      <c r="K17" s="271"/>
    </row>
    <row r="18" spans="3:11" ht="94.5" x14ac:dyDescent="0.25">
      <c r="C18" s="262" t="s">
        <v>606</v>
      </c>
      <c r="D18" s="272" t="s">
        <v>607</v>
      </c>
      <c r="E18" s="269"/>
      <c r="F18" s="270">
        <f>SUM('2 lentelė'!S13,'2 lentelė'!P14)</f>
        <v>0.55000000000000004</v>
      </c>
      <c r="G18" s="271"/>
      <c r="H18" s="271"/>
      <c r="I18" s="271"/>
      <c r="J18" s="271"/>
      <c r="K18" s="271"/>
    </row>
    <row r="19" spans="3:11" ht="94.5" x14ac:dyDescent="0.25">
      <c r="C19" s="258"/>
      <c r="D19" s="259" t="s">
        <v>88</v>
      </c>
      <c r="E19" s="266"/>
      <c r="F19" s="266"/>
      <c r="G19" s="261"/>
      <c r="H19" s="261"/>
      <c r="I19" s="261"/>
      <c r="J19" s="261"/>
      <c r="K19" s="261"/>
    </row>
    <row r="20" spans="3:11" ht="110.25" x14ac:dyDescent="0.25">
      <c r="C20" s="262"/>
      <c r="D20" s="259" t="s">
        <v>985</v>
      </c>
      <c r="E20" s="264">
        <v>0</v>
      </c>
      <c r="F20" s="264"/>
      <c r="G20" s="267"/>
      <c r="H20" s="267"/>
      <c r="I20" s="261"/>
      <c r="J20" s="261"/>
      <c r="K20" s="261"/>
    </row>
    <row r="21" spans="3:11" ht="47.25" x14ac:dyDescent="0.25">
      <c r="C21" s="262"/>
      <c r="D21" s="268" t="s">
        <v>986</v>
      </c>
      <c r="E21" s="269"/>
      <c r="F21" s="270"/>
      <c r="G21" s="271"/>
      <c r="H21" s="271"/>
      <c r="I21" s="271"/>
      <c r="J21" s="271"/>
      <c r="K21" s="271"/>
    </row>
    <row r="22" spans="3:11" ht="63" x14ac:dyDescent="0.25">
      <c r="C22" s="262" t="s">
        <v>608</v>
      </c>
      <c r="D22" s="272" t="s">
        <v>619</v>
      </c>
      <c r="E22" s="269"/>
      <c r="F22" s="270">
        <f>SUM('2 lentelė'!G17:G23)</f>
        <v>7</v>
      </c>
      <c r="G22" s="271"/>
      <c r="H22" s="271"/>
      <c r="I22" s="271"/>
      <c r="J22" s="271"/>
      <c r="K22" s="271"/>
    </row>
    <row r="23" spans="3:11" ht="63" x14ac:dyDescent="0.25">
      <c r="C23" s="273" t="s">
        <v>610</v>
      </c>
      <c r="D23" s="272" t="s">
        <v>611</v>
      </c>
      <c r="E23" s="269"/>
      <c r="F23" s="270">
        <f>SUM('2 lentelė'!J17:J23)</f>
        <v>154</v>
      </c>
      <c r="G23" s="271"/>
      <c r="H23" s="271"/>
      <c r="I23" s="271"/>
      <c r="J23" s="271"/>
      <c r="K23" s="271"/>
    </row>
    <row r="24" spans="3:11" ht="47.25" x14ac:dyDescent="0.25">
      <c r="C24" s="273" t="s">
        <v>612</v>
      </c>
      <c r="D24" s="358" t="s">
        <v>613</v>
      </c>
      <c r="E24" s="269"/>
      <c r="F24" s="270">
        <f>SUM(F25,F29,F32)</f>
        <v>8279</v>
      </c>
      <c r="G24" s="271"/>
      <c r="H24" s="271"/>
      <c r="I24" s="271"/>
      <c r="J24" s="271"/>
      <c r="K24" s="271"/>
    </row>
    <row r="25" spans="3:11" s="326" customFormat="1" ht="47.25" x14ac:dyDescent="0.25">
      <c r="C25" s="273" t="s">
        <v>612</v>
      </c>
      <c r="D25" s="272" t="s">
        <v>613</v>
      </c>
      <c r="E25" s="269"/>
      <c r="F25" s="269">
        <f>SUM('2 lentelė'!M17:M23)</f>
        <v>964</v>
      </c>
      <c r="G25" s="356"/>
      <c r="H25" s="356"/>
      <c r="I25" s="356"/>
      <c r="J25" s="356"/>
      <c r="K25" s="356"/>
    </row>
    <row r="26" spans="3:11" ht="63" x14ac:dyDescent="0.25">
      <c r="C26" s="273" t="s">
        <v>987</v>
      </c>
      <c r="D26" s="272" t="s">
        <v>615</v>
      </c>
      <c r="E26" s="269"/>
      <c r="F26" s="270">
        <f>SUM('2 lentelė'!P17:P23)</f>
        <v>11</v>
      </c>
      <c r="G26" s="271"/>
      <c r="H26" s="271"/>
      <c r="I26" s="271"/>
      <c r="J26" s="271"/>
      <c r="K26" s="271"/>
    </row>
    <row r="27" spans="3:11" ht="47.25" x14ac:dyDescent="0.25">
      <c r="C27" s="262"/>
      <c r="D27" s="268" t="s">
        <v>988</v>
      </c>
      <c r="E27" s="269"/>
      <c r="F27" s="270"/>
      <c r="G27" s="271"/>
      <c r="H27" s="271"/>
      <c r="I27" s="271"/>
      <c r="J27" s="271"/>
      <c r="K27" s="271"/>
    </row>
    <row r="28" spans="3:11" ht="47.25" x14ac:dyDescent="0.25">
      <c r="C28" s="262" t="s">
        <v>623</v>
      </c>
      <c r="D28" s="272" t="s">
        <v>989</v>
      </c>
      <c r="E28" s="269"/>
      <c r="F28" s="270">
        <f>SUM('2 lentelė'!G25:G30)</f>
        <v>8</v>
      </c>
      <c r="G28" s="271"/>
      <c r="H28" s="271"/>
      <c r="I28" s="271"/>
      <c r="J28" s="271"/>
      <c r="K28" s="271"/>
    </row>
    <row r="29" spans="3:11" s="326" customFormat="1" ht="47.25" x14ac:dyDescent="0.25">
      <c r="C29" s="273" t="s">
        <v>612</v>
      </c>
      <c r="D29" s="272" t="s">
        <v>613</v>
      </c>
      <c r="E29" s="269"/>
      <c r="F29" s="269">
        <f>SUM('2 lentelė'!J25:J30)</f>
        <v>3765</v>
      </c>
      <c r="G29" s="356"/>
      <c r="H29" s="356"/>
      <c r="I29" s="356"/>
      <c r="J29" s="356"/>
      <c r="K29" s="356"/>
    </row>
    <row r="30" spans="3:11" ht="47.25" x14ac:dyDescent="0.25">
      <c r="C30" s="262"/>
      <c r="D30" s="268" t="s">
        <v>990</v>
      </c>
      <c r="E30" s="269"/>
      <c r="F30" s="270"/>
      <c r="G30" s="271"/>
      <c r="H30" s="271"/>
      <c r="I30" s="271"/>
      <c r="J30" s="271"/>
      <c r="K30" s="271"/>
    </row>
    <row r="31" spans="3:11" ht="47.25" x14ac:dyDescent="0.25">
      <c r="C31" s="262" t="s">
        <v>628</v>
      </c>
      <c r="D31" s="272" t="s">
        <v>626</v>
      </c>
      <c r="E31" s="269"/>
      <c r="F31" s="270">
        <f>SUM('2 lentelė'!G32:G36,'2 lentelė'!J37)</f>
        <v>11</v>
      </c>
      <c r="G31" s="271"/>
      <c r="H31" s="271"/>
      <c r="I31" s="271"/>
      <c r="J31" s="271"/>
      <c r="K31" s="271"/>
    </row>
    <row r="32" spans="3:11" s="326" customFormat="1" ht="47.25" x14ac:dyDescent="0.25">
      <c r="C32" s="273" t="s">
        <v>612</v>
      </c>
      <c r="D32" s="272" t="s">
        <v>613</v>
      </c>
      <c r="E32" s="269"/>
      <c r="F32" s="269">
        <f>SUM('2 lentelė'!G37,'2 lentelė'!J32:J36)</f>
        <v>3550</v>
      </c>
      <c r="G32" s="356"/>
      <c r="H32" s="356"/>
      <c r="I32" s="356"/>
      <c r="J32" s="356"/>
      <c r="K32" s="356"/>
    </row>
    <row r="33" spans="3:11" ht="63" x14ac:dyDescent="0.25">
      <c r="C33" s="258"/>
      <c r="D33" s="259" t="s">
        <v>160</v>
      </c>
      <c r="E33" s="266"/>
      <c r="F33" s="266"/>
      <c r="G33" s="261"/>
      <c r="H33" s="261"/>
      <c r="I33" s="261"/>
      <c r="J33" s="261"/>
      <c r="K33" s="261"/>
    </row>
    <row r="34" spans="3:11" ht="110.25" x14ac:dyDescent="0.25">
      <c r="C34" s="262"/>
      <c r="D34" s="259" t="s">
        <v>991</v>
      </c>
      <c r="E34" s="263" t="s">
        <v>992</v>
      </c>
      <c r="F34" s="274"/>
      <c r="G34" s="267"/>
      <c r="H34" s="267"/>
      <c r="I34" s="261"/>
      <c r="J34" s="261"/>
      <c r="K34" s="261"/>
    </row>
    <row r="35" spans="3:11" ht="78.75" x14ac:dyDescent="0.25">
      <c r="C35" s="262"/>
      <c r="D35" s="275" t="s">
        <v>993</v>
      </c>
      <c r="E35" s="276" t="s">
        <v>994</v>
      </c>
      <c r="F35" s="264"/>
      <c r="G35" s="271"/>
      <c r="H35" s="271"/>
      <c r="I35" s="271"/>
      <c r="J35" s="271"/>
      <c r="K35" s="271"/>
    </row>
    <row r="36" spans="3:11" ht="47.25" x14ac:dyDescent="0.25">
      <c r="C36" s="262"/>
      <c r="D36" s="268" t="s">
        <v>995</v>
      </c>
      <c r="E36" s="269"/>
      <c r="F36" s="270"/>
      <c r="G36" s="271"/>
      <c r="H36" s="271"/>
      <c r="I36" s="271"/>
      <c r="J36" s="271"/>
      <c r="K36" s="271"/>
    </row>
    <row r="37" spans="3:11" ht="31.5" x14ac:dyDescent="0.25">
      <c r="C37" s="262" t="s">
        <v>630</v>
      </c>
      <c r="D37" s="272" t="s">
        <v>631</v>
      </c>
      <c r="E37" s="269"/>
      <c r="F37" s="270">
        <f>SUM('2 lentelė'!G40:G45)</f>
        <v>166</v>
      </c>
      <c r="G37" s="271"/>
      <c r="H37" s="271"/>
      <c r="I37" s="271"/>
      <c r="J37" s="271"/>
      <c r="K37" s="271"/>
    </row>
    <row r="38" spans="3:11" ht="31.5" x14ac:dyDescent="0.25">
      <c r="C38" s="262"/>
      <c r="D38" s="268" t="s">
        <v>996</v>
      </c>
      <c r="E38" s="269"/>
      <c r="F38" s="270"/>
      <c r="G38" s="271"/>
      <c r="H38" s="271"/>
      <c r="I38" s="271"/>
      <c r="J38" s="271"/>
      <c r="K38" s="271"/>
    </row>
    <row r="39" spans="3:11" ht="47.25" x14ac:dyDescent="0.25">
      <c r="C39" s="262" t="s">
        <v>635</v>
      </c>
      <c r="D39" s="272" t="s">
        <v>997</v>
      </c>
      <c r="E39" s="269"/>
      <c r="F39" s="270">
        <f>SUM('2 lentelė'!G47:G51)</f>
        <v>6</v>
      </c>
      <c r="G39" s="271"/>
      <c r="H39" s="271"/>
      <c r="I39" s="271"/>
      <c r="J39" s="271"/>
      <c r="K39" s="271"/>
    </row>
    <row r="40" spans="3:11" ht="47.25" x14ac:dyDescent="0.25">
      <c r="C40" s="262" t="s">
        <v>637</v>
      </c>
      <c r="D40" s="272" t="s">
        <v>998</v>
      </c>
      <c r="E40" s="269"/>
      <c r="F40" s="270">
        <f>SUM('2 lentelė'!J47:J51)</f>
        <v>351</v>
      </c>
      <c r="G40" s="271"/>
      <c r="H40" s="271"/>
      <c r="I40" s="271"/>
      <c r="J40" s="271"/>
      <c r="K40" s="271"/>
    </row>
    <row r="41" spans="3:11" ht="47.25" x14ac:dyDescent="0.25">
      <c r="C41" s="273" t="s">
        <v>639</v>
      </c>
      <c r="D41" s="277" t="s">
        <v>640</v>
      </c>
      <c r="E41" s="269"/>
      <c r="F41" s="270">
        <f>SUM('2 lentelė'!M47:M51)</f>
        <v>188</v>
      </c>
      <c r="G41" s="271"/>
      <c r="H41" s="271"/>
      <c r="I41" s="271"/>
      <c r="J41" s="271"/>
      <c r="K41" s="271"/>
    </row>
    <row r="42" spans="3:11" ht="31.5" x14ac:dyDescent="0.25">
      <c r="C42" s="258"/>
      <c r="D42" s="259" t="s">
        <v>201</v>
      </c>
      <c r="E42" s="266"/>
      <c r="F42" s="266"/>
      <c r="G42" s="261"/>
      <c r="H42" s="261"/>
      <c r="I42" s="261"/>
      <c r="J42" s="261"/>
      <c r="K42" s="261"/>
    </row>
    <row r="43" spans="3:11" ht="78.75" x14ac:dyDescent="0.25">
      <c r="C43" s="262"/>
      <c r="D43" s="259" t="s">
        <v>999</v>
      </c>
      <c r="E43" s="264" t="s">
        <v>1000</v>
      </c>
      <c r="F43" s="264"/>
      <c r="G43" s="267"/>
      <c r="H43" s="267"/>
      <c r="I43" s="261"/>
      <c r="J43" s="261"/>
      <c r="K43" s="261"/>
    </row>
    <row r="44" spans="3:11" ht="78.75" x14ac:dyDescent="0.25">
      <c r="C44" s="262"/>
      <c r="D44" s="278" t="s">
        <v>1001</v>
      </c>
      <c r="E44" s="276" t="s">
        <v>1000</v>
      </c>
      <c r="F44" s="264"/>
      <c r="G44" s="271"/>
      <c r="H44" s="271"/>
      <c r="I44" s="271"/>
      <c r="J44" s="271"/>
      <c r="K44" s="271"/>
    </row>
    <row r="45" spans="3:11" ht="47.25" x14ac:dyDescent="0.25">
      <c r="C45" s="262"/>
      <c r="D45" s="268" t="s">
        <v>1002</v>
      </c>
      <c r="E45" s="269"/>
      <c r="F45" s="270"/>
      <c r="G45" s="271"/>
      <c r="H45" s="271"/>
      <c r="I45" s="271"/>
      <c r="J45" s="271"/>
      <c r="K45" s="271"/>
    </row>
    <row r="46" spans="3:11" ht="78.75" x14ac:dyDescent="0.25">
      <c r="C46" s="262" t="s">
        <v>646</v>
      </c>
      <c r="D46" s="279" t="s">
        <v>643</v>
      </c>
      <c r="E46" s="269"/>
      <c r="F46" s="270">
        <f>SUM('2 lentelė'!G54:G59)</f>
        <v>7040</v>
      </c>
      <c r="G46" s="271"/>
      <c r="H46" s="271"/>
      <c r="I46" s="271"/>
      <c r="J46" s="271"/>
      <c r="K46" s="271"/>
    </row>
    <row r="47" spans="3:11" ht="63" x14ac:dyDescent="0.25">
      <c r="C47" s="262"/>
      <c r="D47" s="280" t="s">
        <v>1003</v>
      </c>
      <c r="E47" s="269"/>
      <c r="F47" s="270"/>
      <c r="G47" s="271"/>
      <c r="H47" s="271"/>
      <c r="I47" s="271"/>
      <c r="J47" s="271"/>
      <c r="K47" s="271"/>
    </row>
    <row r="48" spans="3:11" ht="84" customHeight="1" x14ac:dyDescent="0.25">
      <c r="C48" s="262" t="s">
        <v>648</v>
      </c>
      <c r="D48" s="281" t="s">
        <v>1004</v>
      </c>
      <c r="E48" s="269"/>
      <c r="F48" s="270">
        <f>SUM('2 lentelė'!G61:G66)</f>
        <v>200</v>
      </c>
      <c r="G48" s="271"/>
      <c r="H48" s="271"/>
      <c r="I48" s="271"/>
      <c r="J48" s="271"/>
      <c r="K48" s="271"/>
    </row>
    <row r="49" spans="3:11" ht="47.25" x14ac:dyDescent="0.25">
      <c r="C49" s="262"/>
      <c r="D49" s="282" t="s">
        <v>245</v>
      </c>
      <c r="E49" s="269"/>
      <c r="F49" s="270"/>
      <c r="G49" s="271"/>
      <c r="H49" s="271"/>
      <c r="I49" s="271"/>
      <c r="J49" s="271"/>
      <c r="K49" s="271"/>
    </row>
    <row r="50" spans="3:11" ht="63" x14ac:dyDescent="0.25">
      <c r="C50" s="262" t="s">
        <v>650</v>
      </c>
      <c r="D50" s="283" t="s">
        <v>651</v>
      </c>
      <c r="E50" s="269"/>
      <c r="F50" s="270">
        <f>SUM('2 lentelė'!G84,'2 lentelė'!G68:G81)</f>
        <v>145858</v>
      </c>
      <c r="G50" s="271"/>
      <c r="H50" s="271"/>
      <c r="I50" s="271"/>
      <c r="J50" s="271"/>
      <c r="K50" s="271"/>
    </row>
    <row r="51" spans="3:11" ht="78.75" x14ac:dyDescent="0.25">
      <c r="C51" s="284" t="s">
        <v>652</v>
      </c>
      <c r="D51" s="283" t="s">
        <v>653</v>
      </c>
      <c r="E51" s="269"/>
      <c r="F51" s="270">
        <f>SUM('2 lentelė'!J84,'2 lentelė'!G82,'2 lentelė'!J68:J81)</f>
        <v>15</v>
      </c>
      <c r="G51" s="271"/>
      <c r="H51" s="271"/>
      <c r="I51" s="271"/>
      <c r="J51" s="271"/>
      <c r="K51" s="271"/>
    </row>
    <row r="52" spans="3:11" ht="31.5" x14ac:dyDescent="0.25">
      <c r="C52" s="258"/>
      <c r="D52" s="259" t="s">
        <v>1005</v>
      </c>
      <c r="E52" s="266"/>
      <c r="F52" s="266"/>
      <c r="G52" s="261"/>
      <c r="H52" s="261"/>
      <c r="I52" s="261"/>
      <c r="J52" s="261"/>
      <c r="K52" s="261"/>
    </row>
    <row r="53" spans="3:11" ht="47.25" x14ac:dyDescent="0.25">
      <c r="C53" s="258"/>
      <c r="D53" s="259" t="s">
        <v>1006</v>
      </c>
      <c r="E53" s="266"/>
      <c r="F53" s="266"/>
      <c r="G53" s="261"/>
      <c r="H53" s="261"/>
      <c r="I53" s="261"/>
      <c r="J53" s="261"/>
      <c r="K53" s="261"/>
    </row>
    <row r="54" spans="3:11" ht="63" x14ac:dyDescent="0.25">
      <c r="C54" s="262"/>
      <c r="D54" s="259" t="s">
        <v>1007</v>
      </c>
      <c r="E54" s="263" t="s">
        <v>1008</v>
      </c>
      <c r="F54" s="274"/>
      <c r="G54" s="261"/>
      <c r="H54" s="261"/>
      <c r="I54" s="261"/>
      <c r="J54" s="261"/>
      <c r="K54" s="261"/>
    </row>
    <row r="55" spans="3:11" ht="94.5" x14ac:dyDescent="0.25">
      <c r="C55" s="258"/>
      <c r="D55" s="259" t="s">
        <v>291</v>
      </c>
      <c r="E55" s="265"/>
      <c r="F55" s="266"/>
      <c r="G55" s="261"/>
      <c r="H55" s="261"/>
      <c r="I55" s="261"/>
      <c r="J55" s="261"/>
      <c r="K55" s="261"/>
    </row>
    <row r="56" spans="3:11" ht="78.75" x14ac:dyDescent="0.25">
      <c r="C56" s="262"/>
      <c r="D56" s="259" t="s">
        <v>1009</v>
      </c>
      <c r="E56" s="263" t="s">
        <v>1010</v>
      </c>
      <c r="F56" s="263"/>
      <c r="G56" s="267"/>
      <c r="H56" s="267"/>
      <c r="I56" s="261"/>
      <c r="J56" s="261"/>
      <c r="K56" s="261"/>
    </row>
    <row r="57" spans="3:11" ht="63" x14ac:dyDescent="0.25">
      <c r="C57" s="262"/>
      <c r="D57" s="259" t="s">
        <v>1011</v>
      </c>
      <c r="E57" s="264" t="s">
        <v>1000</v>
      </c>
      <c r="F57" s="264"/>
      <c r="G57" s="267"/>
      <c r="H57" s="267"/>
      <c r="I57" s="261"/>
      <c r="J57" s="261"/>
      <c r="K57" s="261"/>
    </row>
    <row r="58" spans="3:11" ht="47.25" x14ac:dyDescent="0.25">
      <c r="C58" s="262"/>
      <c r="D58" s="280" t="s">
        <v>293</v>
      </c>
      <c r="E58" s="269"/>
      <c r="F58" s="270"/>
      <c r="G58" s="271"/>
      <c r="H58" s="271"/>
      <c r="I58" s="271"/>
      <c r="J58" s="271"/>
      <c r="K58" s="271"/>
    </row>
    <row r="59" spans="3:11" ht="47.25" x14ac:dyDescent="0.25">
      <c r="C59" s="272" t="s">
        <v>654</v>
      </c>
      <c r="D59" s="279" t="s">
        <v>655</v>
      </c>
      <c r="E59" s="269"/>
      <c r="F59" s="285">
        <f>SUM(F61,F64)</f>
        <v>2795.14</v>
      </c>
      <c r="G59" s="271"/>
      <c r="H59" s="271"/>
      <c r="I59" s="271"/>
      <c r="J59" s="271"/>
      <c r="K59" s="271"/>
    </row>
    <row r="60" spans="3:11" ht="31.5" x14ac:dyDescent="0.25">
      <c r="C60" s="359" t="s">
        <v>656</v>
      </c>
      <c r="D60" s="279" t="s">
        <v>657</v>
      </c>
      <c r="E60" s="269"/>
      <c r="F60" s="270">
        <f>SUM(F62,F65)</f>
        <v>1399983.47</v>
      </c>
      <c r="G60" s="271"/>
      <c r="H60" s="271"/>
      <c r="I60" s="271"/>
      <c r="J60" s="271"/>
      <c r="K60" s="271"/>
    </row>
    <row r="61" spans="3:11" s="326" customFormat="1" ht="47.25" x14ac:dyDescent="0.25">
      <c r="C61" s="272" t="s">
        <v>654</v>
      </c>
      <c r="D61" s="279" t="s">
        <v>655</v>
      </c>
      <c r="E61" s="269"/>
      <c r="F61" s="357">
        <f>SUM('2 lentelė'!G89)</f>
        <v>0</v>
      </c>
      <c r="G61" s="356"/>
      <c r="H61" s="356"/>
      <c r="I61" s="356"/>
      <c r="J61" s="356"/>
      <c r="K61" s="356"/>
    </row>
    <row r="62" spans="3:11" s="326" customFormat="1" ht="31.5" x14ac:dyDescent="0.25">
      <c r="C62" s="287" t="s">
        <v>656</v>
      </c>
      <c r="D62" s="279" t="s">
        <v>657</v>
      </c>
      <c r="E62" s="269"/>
      <c r="F62" s="269">
        <f>SUM('2 lentelė'!G90:G102)</f>
        <v>1249792.1299999999</v>
      </c>
      <c r="G62" s="356"/>
      <c r="H62" s="356"/>
      <c r="I62" s="356"/>
      <c r="J62" s="356"/>
      <c r="K62" s="356"/>
    </row>
    <row r="63" spans="3:11" ht="47.25" x14ac:dyDescent="0.25">
      <c r="C63" s="262"/>
      <c r="D63" s="280" t="s">
        <v>324</v>
      </c>
      <c r="E63" s="269"/>
      <c r="F63" s="270"/>
      <c r="G63" s="271"/>
      <c r="H63" s="271"/>
      <c r="I63" s="271"/>
      <c r="J63" s="271"/>
      <c r="K63" s="271"/>
    </row>
    <row r="64" spans="3:11" s="326" customFormat="1" ht="47.25" x14ac:dyDescent="0.25">
      <c r="C64" s="272" t="s">
        <v>654</v>
      </c>
      <c r="D64" s="279" t="s">
        <v>655</v>
      </c>
      <c r="E64" s="269"/>
      <c r="F64" s="269">
        <f>SUM('2 lentelė'!J111,'2 lentelė'!M116)</f>
        <v>2795.14</v>
      </c>
      <c r="G64" s="356"/>
      <c r="H64" s="356"/>
      <c r="I64" s="356"/>
      <c r="J64" s="356"/>
      <c r="K64" s="356"/>
    </row>
    <row r="65" spans="3:11" s="326" customFormat="1" ht="31.5" x14ac:dyDescent="0.25">
      <c r="C65" s="287" t="s">
        <v>656</v>
      </c>
      <c r="D65" s="279" t="s">
        <v>657</v>
      </c>
      <c r="E65" s="269"/>
      <c r="F65" s="269">
        <f>SUM('2 lentelė'!G105:G115,'2 lentelė'!G117,'2 lentelė'!M118)</f>
        <v>150191.34</v>
      </c>
      <c r="G65" s="356"/>
      <c r="H65" s="356"/>
      <c r="I65" s="356"/>
      <c r="J65" s="356"/>
      <c r="K65" s="356"/>
    </row>
    <row r="66" spans="3:11" ht="47.25" x14ac:dyDescent="0.25">
      <c r="C66" s="287" t="s">
        <v>1048</v>
      </c>
      <c r="D66" s="279" t="s">
        <v>1054</v>
      </c>
      <c r="E66" s="269"/>
      <c r="F66" s="362">
        <f>SUM('2 lentelė'!G116,'2 lentelė'!G118,'2 lentelė'!G103)</f>
        <v>20430000</v>
      </c>
      <c r="G66" s="271"/>
      <c r="H66" s="271"/>
      <c r="I66" s="271"/>
      <c r="J66" s="271"/>
      <c r="K66" s="271"/>
    </row>
    <row r="67" spans="3:11" ht="31.5" x14ac:dyDescent="0.25">
      <c r="C67" s="287" t="s">
        <v>1049</v>
      </c>
      <c r="D67" s="279" t="s">
        <v>1050</v>
      </c>
      <c r="E67" s="269"/>
      <c r="F67" s="269">
        <f>SUM('2 lentelė'!J116,'2 lentelė'!J118,'2 lentelė'!J103)</f>
        <v>743</v>
      </c>
      <c r="G67" s="271"/>
      <c r="H67" s="271"/>
      <c r="I67" s="271"/>
      <c r="J67" s="271"/>
      <c r="K67" s="271"/>
    </row>
    <row r="68" spans="3:11" ht="47.25" x14ac:dyDescent="0.25">
      <c r="C68" s="262"/>
      <c r="D68" s="280" t="s">
        <v>353</v>
      </c>
      <c r="E68" s="269"/>
      <c r="F68" s="270"/>
      <c r="G68" s="271"/>
      <c r="H68" s="271"/>
      <c r="I68" s="271"/>
      <c r="J68" s="271"/>
      <c r="K68" s="271"/>
    </row>
    <row r="69" spans="3:11" ht="31.5" x14ac:dyDescent="0.25">
      <c r="C69" s="286" t="s">
        <v>661</v>
      </c>
      <c r="D69" s="279" t="s">
        <v>667</v>
      </c>
      <c r="E69" s="269"/>
      <c r="F69" s="269">
        <f>SUM('2 lentelė'!G120:G126)</f>
        <v>13.006999999999998</v>
      </c>
      <c r="G69" s="271"/>
      <c r="H69" s="271"/>
      <c r="I69" s="271"/>
      <c r="J69" s="271"/>
      <c r="K69" s="271"/>
    </row>
    <row r="70" spans="3:11" ht="47.25" x14ac:dyDescent="0.25">
      <c r="C70" s="287" t="s">
        <v>665</v>
      </c>
      <c r="D70" s="279" t="s">
        <v>668</v>
      </c>
      <c r="E70" s="269"/>
      <c r="F70" s="270">
        <f>SUM('2 lentelė'!J120:J126)</f>
        <v>65</v>
      </c>
      <c r="G70" s="271"/>
      <c r="H70" s="271"/>
      <c r="I70" s="271"/>
      <c r="J70" s="271"/>
      <c r="K70" s="271"/>
    </row>
    <row r="71" spans="3:11" ht="31.5" x14ac:dyDescent="0.25">
      <c r="C71" s="287" t="s">
        <v>1012</v>
      </c>
      <c r="D71" s="279" t="s">
        <v>1013</v>
      </c>
      <c r="E71" s="269"/>
      <c r="F71" s="270">
        <v>0</v>
      </c>
      <c r="G71" s="271"/>
      <c r="H71" s="271"/>
      <c r="I71" s="271"/>
      <c r="J71" s="271"/>
      <c r="K71" s="271"/>
    </row>
    <row r="72" spans="3:11" ht="31.5" x14ac:dyDescent="0.25">
      <c r="C72" s="262"/>
      <c r="D72" s="280" t="s">
        <v>369</v>
      </c>
      <c r="E72" s="269"/>
      <c r="F72" s="270"/>
      <c r="G72" s="271"/>
      <c r="H72" s="271"/>
      <c r="I72" s="271"/>
      <c r="J72" s="271"/>
      <c r="K72" s="271"/>
    </row>
    <row r="73" spans="3:11" ht="31.5" x14ac:dyDescent="0.25">
      <c r="C73" s="288" t="s">
        <v>670</v>
      </c>
      <c r="D73" s="279" t="s">
        <v>671</v>
      </c>
      <c r="E73" s="269"/>
      <c r="F73" s="270">
        <f>SUM('2 lentelė'!G128:G133)</f>
        <v>7</v>
      </c>
      <c r="G73" s="271"/>
      <c r="H73" s="271"/>
      <c r="I73" s="271"/>
      <c r="J73" s="271"/>
      <c r="K73" s="271"/>
    </row>
    <row r="74" spans="3:11" ht="31.5" x14ac:dyDescent="0.25">
      <c r="C74" s="262"/>
      <c r="D74" s="280" t="s">
        <v>392</v>
      </c>
      <c r="E74" s="269"/>
      <c r="F74" s="270"/>
      <c r="G74" s="271"/>
      <c r="H74" s="271"/>
      <c r="I74" s="271"/>
      <c r="J74" s="271"/>
      <c r="K74" s="271"/>
    </row>
    <row r="75" spans="3:11" ht="47.25" x14ac:dyDescent="0.25">
      <c r="C75" s="287" t="s">
        <v>672</v>
      </c>
      <c r="D75" s="279" t="s">
        <v>673</v>
      </c>
      <c r="E75" s="269"/>
      <c r="F75" s="270">
        <f>SUM('2 lentelė'!G135:G137)</f>
        <v>3</v>
      </c>
      <c r="G75" s="271"/>
      <c r="H75" s="271"/>
      <c r="I75" s="271"/>
      <c r="J75" s="271"/>
      <c r="K75" s="271"/>
    </row>
    <row r="76" spans="3:11" ht="78.75" x14ac:dyDescent="0.25">
      <c r="C76" s="287" t="s">
        <v>674</v>
      </c>
      <c r="D76" s="279" t="s">
        <v>675</v>
      </c>
      <c r="E76" s="269"/>
      <c r="F76" s="270">
        <f>SUM('2 lentelė'!J135:J137)</f>
        <v>10556</v>
      </c>
      <c r="G76" s="271"/>
      <c r="H76" s="271"/>
      <c r="I76" s="271"/>
      <c r="J76" s="271"/>
      <c r="K76" s="271"/>
    </row>
    <row r="77" spans="3:11" ht="63" x14ac:dyDescent="0.25">
      <c r="C77" s="262"/>
      <c r="D77" s="280" t="s">
        <v>401</v>
      </c>
      <c r="E77" s="269"/>
      <c r="F77" s="270"/>
      <c r="G77" s="271"/>
      <c r="H77" s="271"/>
      <c r="I77" s="271"/>
      <c r="J77" s="271"/>
      <c r="K77" s="271"/>
    </row>
    <row r="78" spans="3:11" ht="31.5" x14ac:dyDescent="0.25">
      <c r="C78" s="287" t="s">
        <v>676</v>
      </c>
      <c r="D78" s="289" t="s">
        <v>677</v>
      </c>
      <c r="E78" s="269"/>
      <c r="F78" s="270">
        <f>SUM('2 lentelė'!G139:G140)</f>
        <v>256</v>
      </c>
      <c r="G78" s="271"/>
      <c r="H78" s="271"/>
      <c r="I78" s="271"/>
      <c r="J78" s="271"/>
      <c r="K78" s="271"/>
    </row>
    <row r="79" spans="3:11" ht="47.25" x14ac:dyDescent="0.25">
      <c r="C79" s="262"/>
      <c r="D79" s="280" t="s">
        <v>1014</v>
      </c>
      <c r="E79" s="269"/>
      <c r="F79" s="270"/>
      <c r="G79" s="271"/>
      <c r="H79" s="271"/>
      <c r="I79" s="271"/>
      <c r="J79" s="271"/>
      <c r="K79" s="271"/>
    </row>
    <row r="80" spans="3:11" ht="31.5" x14ac:dyDescent="0.25">
      <c r="C80" s="303" t="s">
        <v>661</v>
      </c>
      <c r="D80" s="304" t="s">
        <v>669</v>
      </c>
      <c r="E80" s="269"/>
      <c r="F80" s="270">
        <f>SUM('2 lentelė'!G142)</f>
        <v>0</v>
      </c>
      <c r="G80" s="271"/>
      <c r="H80" s="271"/>
      <c r="I80" s="271"/>
      <c r="J80" s="271"/>
      <c r="K80" s="271"/>
    </row>
    <row r="81" spans="3:11" ht="47.25" x14ac:dyDescent="0.25">
      <c r="C81" s="258"/>
      <c r="D81" s="262" t="s">
        <v>414</v>
      </c>
      <c r="E81" s="290"/>
      <c r="F81" s="260"/>
      <c r="G81" s="261"/>
      <c r="H81" s="261"/>
      <c r="I81" s="261"/>
      <c r="J81" s="261"/>
      <c r="K81" s="261"/>
    </row>
    <row r="82" spans="3:11" ht="94.5" x14ac:dyDescent="0.25">
      <c r="C82" s="258"/>
      <c r="D82" s="262" t="s">
        <v>1015</v>
      </c>
      <c r="E82" s="291" t="s">
        <v>1016</v>
      </c>
      <c r="F82" s="292"/>
      <c r="G82" s="261"/>
      <c r="H82" s="261"/>
      <c r="I82" s="261"/>
      <c r="J82" s="261"/>
      <c r="K82" s="261"/>
    </row>
    <row r="83" spans="3:11" ht="110.25" x14ac:dyDescent="0.25">
      <c r="C83" s="262"/>
      <c r="D83" s="262" t="s">
        <v>1017</v>
      </c>
      <c r="E83" s="293" t="s">
        <v>1018</v>
      </c>
      <c r="F83" s="294"/>
      <c r="G83" s="267"/>
      <c r="H83" s="267"/>
      <c r="I83" s="261"/>
      <c r="J83" s="261"/>
      <c r="K83" s="261"/>
    </row>
    <row r="84" spans="3:11" ht="47.25" x14ac:dyDescent="0.25">
      <c r="C84" s="262"/>
      <c r="D84" s="280" t="s">
        <v>416</v>
      </c>
      <c r="E84" s="269"/>
      <c r="F84" s="270"/>
      <c r="G84" s="271"/>
      <c r="H84" s="271"/>
      <c r="I84" s="271"/>
      <c r="J84" s="271"/>
      <c r="K84" s="271"/>
    </row>
    <row r="85" spans="3:11" ht="47.25" x14ac:dyDescent="0.25">
      <c r="C85" s="287" t="s">
        <v>678</v>
      </c>
      <c r="D85" s="279" t="s">
        <v>679</v>
      </c>
      <c r="E85" s="269"/>
      <c r="F85" s="270">
        <f>SUM('2 lentelė'!G145:G153)</f>
        <v>420432.94</v>
      </c>
      <c r="G85" s="271"/>
      <c r="H85" s="271"/>
      <c r="I85" s="271"/>
      <c r="J85" s="271"/>
      <c r="K85" s="271"/>
    </row>
    <row r="86" spans="3:11" ht="47.25" x14ac:dyDescent="0.25">
      <c r="C86" s="287" t="s">
        <v>682</v>
      </c>
      <c r="D86" s="279" t="s">
        <v>683</v>
      </c>
      <c r="E86" s="269"/>
      <c r="F86" s="270">
        <f>SUM('2 lentelė'!J145:J153)</f>
        <v>902.3</v>
      </c>
      <c r="G86" s="271"/>
      <c r="H86" s="271"/>
      <c r="I86" s="271"/>
      <c r="J86" s="271"/>
      <c r="K86" s="271"/>
    </row>
    <row r="87" spans="3:11" ht="31.5" x14ac:dyDescent="0.25">
      <c r="C87" s="262"/>
      <c r="D87" s="295" t="s">
        <v>442</v>
      </c>
      <c r="E87" s="269"/>
      <c r="F87" s="270"/>
      <c r="G87" s="271"/>
      <c r="H87" s="271"/>
      <c r="I87" s="271"/>
      <c r="J87" s="271"/>
      <c r="K87" s="271"/>
    </row>
    <row r="88" spans="3:11" ht="78.75" x14ac:dyDescent="0.25">
      <c r="C88" s="287" t="s">
        <v>686</v>
      </c>
      <c r="D88" s="279" t="s">
        <v>687</v>
      </c>
      <c r="E88" s="269"/>
      <c r="F88" s="270">
        <f>SUM('2 lentelė'!G155)</f>
        <v>314</v>
      </c>
      <c r="G88" s="271"/>
      <c r="H88" s="271"/>
      <c r="I88" s="271"/>
      <c r="J88" s="271"/>
      <c r="K88" s="271"/>
    </row>
    <row r="89" spans="3:11" ht="47.25" x14ac:dyDescent="0.25">
      <c r="C89" s="287" t="s">
        <v>688</v>
      </c>
      <c r="D89" s="279" t="s">
        <v>689</v>
      </c>
      <c r="E89" s="269"/>
      <c r="F89" s="270">
        <f>SUM('2 lentelė'!J155)</f>
        <v>20</v>
      </c>
      <c r="G89" s="271"/>
      <c r="H89" s="271"/>
      <c r="I89" s="271"/>
      <c r="J89" s="271"/>
      <c r="K89" s="271"/>
    </row>
    <row r="90" spans="3:11" ht="47.25" x14ac:dyDescent="0.25">
      <c r="C90" s="262"/>
      <c r="D90" s="280" t="s">
        <v>447</v>
      </c>
      <c r="E90" s="269"/>
      <c r="F90" s="270"/>
      <c r="G90" s="271"/>
      <c r="H90" s="271"/>
      <c r="I90" s="271"/>
      <c r="J90" s="271"/>
      <c r="K90" s="271"/>
    </row>
    <row r="91" spans="3:11" s="326" customFormat="1" ht="47.25" x14ac:dyDescent="0.25">
      <c r="C91" s="287" t="s">
        <v>690</v>
      </c>
      <c r="D91" s="279" t="s">
        <v>692</v>
      </c>
      <c r="E91" s="269"/>
      <c r="F91" s="269">
        <f>SUM('2 lentelė'!G157:G159)</f>
        <v>12854.029999999999</v>
      </c>
      <c r="G91" s="356"/>
      <c r="H91" s="356"/>
      <c r="I91" s="356"/>
      <c r="J91" s="356"/>
      <c r="K91" s="356"/>
    </row>
    <row r="92" spans="3:11" s="326" customFormat="1" ht="47.25" x14ac:dyDescent="0.25">
      <c r="C92" s="287" t="s">
        <v>1137</v>
      </c>
      <c r="D92" s="279" t="s">
        <v>1138</v>
      </c>
      <c r="E92" s="269"/>
      <c r="F92" s="269">
        <f>'2 lentelė'!G160</f>
        <v>3771</v>
      </c>
      <c r="G92" s="356"/>
      <c r="H92" s="356"/>
      <c r="I92" s="356"/>
      <c r="J92" s="356"/>
      <c r="K92" s="356"/>
    </row>
    <row r="93" spans="3:11" ht="47.25" x14ac:dyDescent="0.25">
      <c r="C93" s="262"/>
      <c r="D93" s="280" t="s">
        <v>457</v>
      </c>
      <c r="E93" s="269"/>
      <c r="F93" s="270"/>
      <c r="G93" s="271"/>
      <c r="H93" s="271"/>
      <c r="I93" s="271"/>
      <c r="J93" s="271"/>
      <c r="K93" s="271"/>
    </row>
    <row r="94" spans="3:11" ht="78.75" x14ac:dyDescent="0.25">
      <c r="C94" s="288" t="s">
        <v>693</v>
      </c>
      <c r="D94" s="279" t="s">
        <v>694</v>
      </c>
      <c r="E94" s="269"/>
      <c r="F94" s="270">
        <f>SUM('2 lentelė'!G162:G167)</f>
        <v>1739</v>
      </c>
      <c r="G94" s="271"/>
      <c r="H94" s="271"/>
      <c r="I94" s="271"/>
      <c r="J94" s="271"/>
      <c r="K94" s="271"/>
    </row>
    <row r="95" spans="3:11" ht="78.75" x14ac:dyDescent="0.25">
      <c r="C95" s="288" t="s">
        <v>695</v>
      </c>
      <c r="D95" s="279" t="s">
        <v>696</v>
      </c>
      <c r="E95" s="269"/>
      <c r="F95" s="270">
        <f>SUM('2 lentelė'!J162,'2 lentelė'!J165,'2 lentelė'!J167)</f>
        <v>3462</v>
      </c>
      <c r="G95" s="271"/>
      <c r="H95" s="271"/>
      <c r="I95" s="271"/>
      <c r="J95" s="271"/>
      <c r="K95" s="271"/>
    </row>
    <row r="96" spans="3:11" ht="63" x14ac:dyDescent="0.25">
      <c r="C96" s="287" t="s">
        <v>697</v>
      </c>
      <c r="D96" s="296" t="s">
        <v>703</v>
      </c>
      <c r="E96" s="269"/>
      <c r="F96" s="270">
        <f>SUM('2 lentelė'!M162,'2 lentelė'!J163,'2 lentelė'!J164,'2 lentelė'!M165,'2 lentelė'!J166,'2 lentelė'!M167)</f>
        <v>2626</v>
      </c>
      <c r="G96" s="271"/>
      <c r="H96" s="271"/>
      <c r="I96" s="271"/>
      <c r="J96" s="271"/>
      <c r="K96" s="271"/>
    </row>
    <row r="97" spans="3:11" ht="78.75" x14ac:dyDescent="0.25">
      <c r="C97" s="287" t="s">
        <v>699</v>
      </c>
      <c r="D97" s="279" t="s">
        <v>704</v>
      </c>
      <c r="E97" s="269"/>
      <c r="F97" s="270">
        <f>SUM('2 lentelė'!P165,'2 lentelė'!M166,'2 lentelė'!P167,'2 lentelė'!M164,'2 lentelė'!M163,'2 lentelė'!P162)</f>
        <v>104694</v>
      </c>
      <c r="G97" s="271"/>
      <c r="H97" s="271"/>
      <c r="I97" s="271"/>
      <c r="J97" s="271"/>
      <c r="K97" s="271"/>
    </row>
    <row r="98" spans="3:11" ht="47.25" x14ac:dyDescent="0.25">
      <c r="C98" s="287" t="s">
        <v>701</v>
      </c>
      <c r="D98" s="279" t="s">
        <v>705</v>
      </c>
      <c r="E98" s="269"/>
      <c r="F98" s="270">
        <f>SUM('2 lentelė'!S162,'2 lentelė'!P163,'2 lentelė'!P164,'2 lentelė'!S165,'2 lentelė'!P166,'2 lentelė'!S167)</f>
        <v>38.69</v>
      </c>
      <c r="G98" s="271"/>
      <c r="H98" s="271"/>
      <c r="I98" s="271"/>
      <c r="J98" s="271"/>
      <c r="K98" s="271"/>
    </row>
    <row r="99" spans="3:11" ht="47.25" x14ac:dyDescent="0.25">
      <c r="C99" s="297" t="s">
        <v>706</v>
      </c>
      <c r="D99" s="298" t="s">
        <v>707</v>
      </c>
      <c r="E99" s="269"/>
      <c r="F99" s="270">
        <f>SUM('2 lentelė'!V167,'2 lentelė'!S166,'2 lentelė'!V165,'2 lentelė'!S164+'2 lentelė'!S163)</f>
        <v>4389</v>
      </c>
      <c r="G99" s="271"/>
      <c r="H99" s="271"/>
      <c r="I99" s="271"/>
      <c r="J99" s="271"/>
      <c r="K99" s="271"/>
    </row>
    <row r="100" spans="3:11" ht="47.25" x14ac:dyDescent="0.25">
      <c r="C100" s="299" t="s">
        <v>708</v>
      </c>
      <c r="D100" s="298" t="s">
        <v>709</v>
      </c>
      <c r="E100" s="269"/>
      <c r="F100" s="270">
        <f>SUM('2 lentelė'!V163,'2 lentelė'!V164,'2 lentelė'!V166,'2 lentelė'!Y167,'2 lentelė'!Y165)</f>
        <v>105324</v>
      </c>
      <c r="G100" s="271"/>
      <c r="H100" s="271"/>
      <c r="I100" s="271"/>
      <c r="J100" s="271"/>
      <c r="K100" s="271"/>
    </row>
    <row r="101" spans="3:11" ht="47.25" x14ac:dyDescent="0.25">
      <c r="C101" s="262"/>
      <c r="D101" s="280" t="s">
        <v>478</v>
      </c>
      <c r="E101" s="269"/>
      <c r="F101" s="270"/>
      <c r="G101" s="271"/>
      <c r="H101" s="271"/>
      <c r="I101" s="271"/>
      <c r="J101" s="271"/>
      <c r="K101" s="271"/>
    </row>
    <row r="102" spans="3:11" ht="47.25" x14ac:dyDescent="0.25">
      <c r="C102" s="288" t="s">
        <v>719</v>
      </c>
      <c r="D102" s="279" t="s">
        <v>722</v>
      </c>
      <c r="E102" s="269"/>
      <c r="F102" s="270">
        <f>SUM('2 lentelė'!G179,'2 lentelė'!G178,'2 lentelė'!G177,'2 lentelė'!G175,'2 lentelė'!G174,'2 lentelė'!G173,'2 lentelė'!G172,'2 lentelė'!G171,'2 lentelė'!G170,'2 lentelė'!G169)</f>
        <v>115.81</v>
      </c>
      <c r="G102" s="271"/>
      <c r="H102" s="271"/>
      <c r="I102" s="271"/>
      <c r="J102" s="271"/>
      <c r="K102" s="271"/>
    </row>
    <row r="103" spans="3:11" ht="78.75" x14ac:dyDescent="0.25">
      <c r="C103" s="288" t="s">
        <v>725</v>
      </c>
      <c r="D103" s="279" t="s">
        <v>726</v>
      </c>
      <c r="E103" s="269"/>
      <c r="F103" s="270">
        <f>SUM('2 lentelė'!M170,'2 lentelė'!J172,'2 lentelė'!G176)</f>
        <v>3</v>
      </c>
      <c r="G103" s="271"/>
      <c r="H103" s="271"/>
      <c r="I103" s="271"/>
      <c r="J103" s="271"/>
      <c r="K103" s="271"/>
    </row>
    <row r="104" spans="3:11" s="326" customFormat="1" ht="47.25" x14ac:dyDescent="0.25">
      <c r="C104" s="288" t="s">
        <v>723</v>
      </c>
      <c r="D104" s="279" t="s">
        <v>724</v>
      </c>
      <c r="E104" s="269"/>
      <c r="F104" s="269">
        <f>SUM('2 lentelė'!J170,'2 lentelė'!J171,'2 lentelė'!M173,'2 lentelė'!M174,'2 lentelė'!M177,'2 lentelė'!J179)</f>
        <v>85</v>
      </c>
      <c r="G104" s="356"/>
      <c r="H104" s="356"/>
      <c r="I104" s="356"/>
      <c r="J104" s="356"/>
      <c r="K104" s="356"/>
    </row>
    <row r="105" spans="3:11" ht="31.5" x14ac:dyDescent="0.25">
      <c r="C105" s="300" t="s">
        <v>731</v>
      </c>
      <c r="D105" s="301" t="s">
        <v>732</v>
      </c>
      <c r="E105" s="269"/>
      <c r="F105" s="269">
        <f>SUM('2 lentelė'!P173,'2 lentelė'!P174)</f>
        <v>4</v>
      </c>
      <c r="G105" s="271"/>
      <c r="H105" s="271"/>
      <c r="I105" s="271"/>
      <c r="J105" s="271"/>
      <c r="K105" s="271"/>
    </row>
    <row r="106" spans="3:11" ht="47.25" x14ac:dyDescent="0.25">
      <c r="C106" s="288" t="s">
        <v>727</v>
      </c>
      <c r="D106" s="279" t="s">
        <v>733</v>
      </c>
      <c r="E106" s="269"/>
      <c r="F106" s="269">
        <f>SUM('2 lentelė'!J178,'2 lentelė'!J177,'2 lentelė'!J175,'2 lentelė'!J174,'2 lentelė'!J173,'2 lentelė'!M172,'2 lentelė'!J169,'2 lentelė'!M84)</f>
        <v>9</v>
      </c>
      <c r="G106" s="271"/>
      <c r="H106" s="271"/>
      <c r="I106" s="271"/>
      <c r="J106" s="271"/>
      <c r="K106" s="271"/>
    </row>
    <row r="107" spans="3:11" ht="31.5" x14ac:dyDescent="0.25">
      <c r="C107" s="262"/>
      <c r="D107" s="280" t="s">
        <v>504</v>
      </c>
      <c r="E107" s="269"/>
      <c r="F107" s="270"/>
      <c r="G107" s="271"/>
      <c r="H107" s="271"/>
      <c r="I107" s="271"/>
      <c r="J107" s="271"/>
      <c r="K107" s="271"/>
    </row>
    <row r="108" spans="3:11" ht="31.5" x14ac:dyDescent="0.25">
      <c r="C108" s="287" t="s">
        <v>735</v>
      </c>
      <c r="D108" s="279" t="s">
        <v>736</v>
      </c>
      <c r="E108" s="269"/>
      <c r="F108" s="270">
        <f>SUM('2 lentelė'!G181)</f>
        <v>1</v>
      </c>
      <c r="G108" s="271"/>
      <c r="H108" s="271"/>
      <c r="I108" s="271"/>
      <c r="J108" s="271"/>
      <c r="K108" s="271"/>
    </row>
    <row r="109" spans="3:11" s="326" customFormat="1" ht="31.5" x14ac:dyDescent="0.25">
      <c r="C109" s="287" t="s">
        <v>737</v>
      </c>
      <c r="D109" s="279" t="s">
        <v>738</v>
      </c>
      <c r="E109" s="269"/>
      <c r="F109" s="269">
        <f>SUM('2 lentelė'!G183)</f>
        <v>1</v>
      </c>
      <c r="G109" s="356"/>
      <c r="H109" s="356"/>
      <c r="I109" s="356"/>
      <c r="J109" s="356"/>
      <c r="K109" s="356"/>
    </row>
    <row r="110" spans="3:11" s="326" customFormat="1" ht="31.5" x14ac:dyDescent="0.25">
      <c r="C110" s="287" t="s">
        <v>1086</v>
      </c>
      <c r="D110" s="279" t="s">
        <v>1087</v>
      </c>
      <c r="E110" s="269"/>
      <c r="F110" s="269">
        <f>SUM('2 lentelė'!J183,'2 lentelė'!G182)</f>
        <v>2</v>
      </c>
      <c r="G110" s="356"/>
      <c r="H110" s="356"/>
      <c r="I110" s="356"/>
      <c r="J110" s="356"/>
      <c r="K110" s="356"/>
    </row>
    <row r="111" spans="3:11" ht="31.5" x14ac:dyDescent="0.25">
      <c r="C111" s="262"/>
      <c r="D111" s="280" t="s">
        <v>515</v>
      </c>
      <c r="E111" s="269"/>
      <c r="F111" s="270"/>
      <c r="G111" s="271"/>
      <c r="H111" s="271"/>
      <c r="I111" s="271"/>
      <c r="J111" s="271"/>
      <c r="K111" s="271"/>
    </row>
    <row r="112" spans="3:11" ht="31.5" x14ac:dyDescent="0.25">
      <c r="C112" s="288" t="s">
        <v>739</v>
      </c>
      <c r="D112" s="279" t="s">
        <v>740</v>
      </c>
      <c r="E112" s="269"/>
      <c r="F112" s="270">
        <f>SUM('2 lentelė'!G185:G187)</f>
        <v>8</v>
      </c>
      <c r="G112" s="271"/>
      <c r="H112" s="271"/>
      <c r="I112" s="271"/>
      <c r="J112" s="271"/>
      <c r="K112" s="271"/>
    </row>
    <row r="113" spans="3:11" ht="31.5" x14ac:dyDescent="0.25">
      <c r="C113" s="262"/>
      <c r="D113" s="280" t="s">
        <v>525</v>
      </c>
      <c r="E113" s="269"/>
      <c r="F113" s="270"/>
      <c r="G113" s="271"/>
      <c r="H113" s="271"/>
      <c r="I113" s="271"/>
      <c r="J113" s="271"/>
      <c r="K113" s="271"/>
    </row>
    <row r="114" spans="3:11" ht="63" x14ac:dyDescent="0.25">
      <c r="C114" s="288" t="s">
        <v>742</v>
      </c>
      <c r="D114" s="279" t="s">
        <v>743</v>
      </c>
      <c r="E114" s="269"/>
      <c r="F114" s="305">
        <f>SUM('2 lentelė'!G191,'2 lentelė'!G194,'2 lentelė'!G195,'2 lentelė'!G196,'2 lentelė'!G198)</f>
        <v>3.87</v>
      </c>
      <c r="G114" s="271"/>
      <c r="H114" s="271"/>
      <c r="I114" s="271"/>
      <c r="J114" s="271"/>
      <c r="K114" s="271"/>
    </row>
    <row r="115" spans="3:11" ht="47.25" x14ac:dyDescent="0.25">
      <c r="C115" s="287" t="s">
        <v>744</v>
      </c>
      <c r="D115" s="279" t="s">
        <v>745</v>
      </c>
      <c r="E115" s="269"/>
      <c r="F115" s="305">
        <f>SUM('2 lentelė'!G193,'2 lentelė'!G192,'2 lentelė'!G197)</f>
        <v>3.33</v>
      </c>
      <c r="G115" s="271"/>
      <c r="H115" s="271"/>
      <c r="I115" s="271"/>
      <c r="J115" s="271"/>
      <c r="K115" s="271"/>
    </row>
    <row r="116" spans="3:11" ht="31.5" x14ac:dyDescent="0.25">
      <c r="C116" s="262"/>
      <c r="D116" s="280" t="s">
        <v>539</v>
      </c>
      <c r="E116" s="269"/>
      <c r="F116" s="270"/>
      <c r="G116" s="271"/>
      <c r="H116" s="271"/>
      <c r="I116" s="271"/>
      <c r="J116" s="271"/>
      <c r="K116" s="271"/>
    </row>
    <row r="117" spans="3:11" ht="31.5" x14ac:dyDescent="0.25">
      <c r="C117" s="287" t="s">
        <v>748</v>
      </c>
      <c r="D117" s="279" t="s">
        <v>749</v>
      </c>
      <c r="E117" s="269"/>
      <c r="F117" s="270">
        <f>SUM('2 lentelė'!G200)</f>
        <v>8</v>
      </c>
      <c r="G117" s="271"/>
      <c r="H117" s="271"/>
      <c r="I117" s="271"/>
      <c r="J117" s="271"/>
      <c r="K117" s="271"/>
    </row>
    <row r="118" spans="3:11" ht="31.5" x14ac:dyDescent="0.25">
      <c r="C118" s="262"/>
      <c r="D118" s="280" t="s">
        <v>544</v>
      </c>
      <c r="E118" s="269"/>
      <c r="F118" s="270"/>
      <c r="G118" s="271"/>
      <c r="H118" s="271"/>
      <c r="I118" s="271"/>
      <c r="J118" s="271"/>
      <c r="K118" s="271"/>
    </row>
    <row r="119" spans="3:11" ht="31.5" x14ac:dyDescent="0.25">
      <c r="C119" s="287" t="s">
        <v>750</v>
      </c>
      <c r="D119" s="279" t="s">
        <v>751</v>
      </c>
      <c r="E119" s="269"/>
      <c r="F119" s="270">
        <f>SUM('2 lentelė'!G202)</f>
        <v>1</v>
      </c>
      <c r="G119" s="271"/>
      <c r="H119" s="271"/>
      <c r="I119" s="271"/>
      <c r="J119" s="271"/>
      <c r="K119" s="271"/>
    </row>
    <row r="120" spans="3:11" ht="15.75" x14ac:dyDescent="0.25">
      <c r="C120" s="287" t="s">
        <v>752</v>
      </c>
      <c r="D120" s="279" t="s">
        <v>753</v>
      </c>
      <c r="E120" s="269"/>
      <c r="F120" s="270">
        <f>SUM('2 lentelė'!J202)</f>
        <v>2</v>
      </c>
      <c r="G120" s="271"/>
      <c r="H120" s="271"/>
      <c r="I120" s="271"/>
      <c r="J120" s="271"/>
      <c r="K120" s="271"/>
    </row>
    <row r="121" spans="3:11" ht="47.25" x14ac:dyDescent="0.25">
      <c r="C121" s="287" t="s">
        <v>754</v>
      </c>
      <c r="D121" s="298" t="s">
        <v>755</v>
      </c>
      <c r="E121" s="302"/>
      <c r="F121" s="270">
        <f>SUM('2 lentelė'!M202)</f>
        <v>2</v>
      </c>
      <c r="G121" s="271"/>
      <c r="H121" s="271"/>
      <c r="I121" s="271"/>
      <c r="J121" s="271"/>
      <c r="K121" s="271"/>
    </row>
    <row r="122" spans="3:11" ht="30" customHeight="1" x14ac:dyDescent="0.25">
      <c r="C122" s="428" t="s">
        <v>1019</v>
      </c>
      <c r="D122" s="429"/>
      <c r="E122" s="429"/>
      <c r="F122" s="429"/>
      <c r="G122" s="429"/>
      <c r="H122" s="429"/>
      <c r="I122" s="429"/>
      <c r="J122" s="429"/>
      <c r="K122" s="429"/>
    </row>
    <row r="123" spans="3:11" ht="30" customHeight="1" x14ac:dyDescent="0.25">
      <c r="C123" s="428" t="s">
        <v>1020</v>
      </c>
      <c r="D123" s="430"/>
      <c r="E123" s="430"/>
      <c r="F123" s="430"/>
      <c r="G123" s="430"/>
      <c r="H123" s="431"/>
      <c r="I123" s="431"/>
      <c r="J123" s="431"/>
      <c r="K123" s="431"/>
    </row>
    <row r="124" spans="3:11" ht="45.75" customHeight="1" x14ac:dyDescent="0.25">
      <c r="C124" s="432" t="s">
        <v>1021</v>
      </c>
      <c r="D124" s="432"/>
      <c r="E124" s="432"/>
      <c r="F124" s="432"/>
      <c r="G124" s="432"/>
      <c r="H124" s="433"/>
      <c r="I124" s="433"/>
      <c r="J124" s="433"/>
      <c r="K124" s="433"/>
    </row>
    <row r="125" spans="3:11" ht="45" customHeight="1" x14ac:dyDescent="0.25">
      <c r="C125" s="432" t="s">
        <v>1022</v>
      </c>
      <c r="D125" s="432"/>
      <c r="E125" s="432"/>
      <c r="F125" s="432"/>
      <c r="G125" s="432"/>
      <c r="H125" s="433"/>
      <c r="I125" s="433"/>
      <c r="J125" s="433"/>
      <c r="K125" s="433"/>
    </row>
    <row r="126" spans="3:11" ht="15.75" x14ac:dyDescent="0.25">
      <c r="C126" s="432" t="s">
        <v>1023</v>
      </c>
      <c r="D126" s="432"/>
      <c r="E126" s="432"/>
      <c r="F126" s="432"/>
      <c r="G126" s="432"/>
      <c r="H126" s="433"/>
      <c r="I126" s="433"/>
      <c r="J126" s="433"/>
      <c r="K126" s="433"/>
    </row>
  </sheetData>
  <customSheetViews>
    <customSheetView guid="{58FDAC1A-082A-4FA1-9FCE-497504A6F649}" topLeftCell="A13">
      <selection activeCell="F93" sqref="F93"/>
      <pageMargins left="0.7" right="0.7" top="0.75" bottom="0.75" header="0.3" footer="0.3"/>
      <pageSetup paperSize="9" orientation="portrait" r:id="rId1"/>
    </customSheetView>
  </customSheetViews>
  <mergeCells count="13">
    <mergeCell ref="C5:K5"/>
    <mergeCell ref="C6:C7"/>
    <mergeCell ref="D6:D7"/>
    <mergeCell ref="E6:E7"/>
    <mergeCell ref="F6:F7"/>
    <mergeCell ref="G6:G7"/>
    <mergeCell ref="H6:H7"/>
    <mergeCell ref="I6:K6"/>
    <mergeCell ref="C122:K122"/>
    <mergeCell ref="C123:K123"/>
    <mergeCell ref="C124:K124"/>
    <mergeCell ref="C125:K125"/>
    <mergeCell ref="C126:K126"/>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03"/>
  <sheetViews>
    <sheetView zoomScaleNormal="100" workbookViewId="0">
      <selection activeCell="B1" sqref="B1"/>
    </sheetView>
  </sheetViews>
  <sheetFormatPr defaultRowHeight="15.75" x14ac:dyDescent="0.25"/>
  <cols>
    <col min="1" max="1" width="4.42578125" style="2" customWidth="1"/>
    <col min="2" max="2" width="10.5703125" style="2" customWidth="1"/>
    <col min="3" max="3" width="21.28515625" style="48" customWidth="1"/>
    <col min="4" max="4" width="28" style="46" customWidth="1"/>
    <col min="5" max="5" width="87.85546875" style="43" customWidth="1"/>
    <col min="6" max="6" width="9.140625" style="2"/>
    <col min="7" max="7" width="12.42578125" style="2" customWidth="1"/>
    <col min="8" max="16384" width="9.140625" style="2"/>
  </cols>
  <sheetData>
    <row r="1" spans="2:17" ht="15.75" customHeight="1" x14ac:dyDescent="0.25">
      <c r="C1" s="47"/>
      <c r="D1" s="40"/>
      <c r="E1" s="41" t="s">
        <v>9</v>
      </c>
      <c r="F1" s="7"/>
      <c r="G1" s="7"/>
    </row>
    <row r="2" spans="2:17" x14ac:dyDescent="0.25">
      <c r="C2" s="47"/>
      <c r="D2" s="40"/>
      <c r="E2" s="42" t="s">
        <v>1</v>
      </c>
      <c r="F2" s="8"/>
      <c r="G2" s="8"/>
    </row>
    <row r="3" spans="2:17" x14ac:dyDescent="0.25">
      <c r="C3" s="47"/>
      <c r="D3" s="40"/>
      <c r="E3" s="42" t="s">
        <v>2</v>
      </c>
      <c r="F3" s="8"/>
      <c r="G3" s="8"/>
    </row>
    <row r="4" spans="2:17" x14ac:dyDescent="0.25">
      <c r="C4" s="47"/>
      <c r="D4" s="40"/>
      <c r="F4" s="6"/>
      <c r="G4" s="6"/>
    </row>
    <row r="5" spans="2:17" x14ac:dyDescent="0.25">
      <c r="B5" s="5" t="s">
        <v>53</v>
      </c>
      <c r="D5" s="40"/>
      <c r="E5" s="40"/>
      <c r="F5" s="6"/>
      <c r="G5" s="6"/>
      <c r="H5" s="6"/>
      <c r="I5" s="6"/>
      <c r="K5" s="8"/>
      <c r="L5" s="8"/>
      <c r="M5" s="8"/>
      <c r="O5" s="8"/>
      <c r="P5" s="8"/>
      <c r="Q5" s="8"/>
    </row>
    <row r="6" spans="2:17" x14ac:dyDescent="0.25">
      <c r="B6" s="5"/>
      <c r="D6" s="40"/>
      <c r="E6" s="40"/>
      <c r="F6" s="6"/>
      <c r="G6" s="6"/>
      <c r="H6" s="6"/>
      <c r="I6" s="6"/>
      <c r="K6" s="8"/>
      <c r="L6" s="8"/>
      <c r="M6" s="8"/>
      <c r="O6" s="8"/>
      <c r="P6" s="8"/>
      <c r="Q6" s="8"/>
    </row>
    <row r="7" spans="2:17" x14ac:dyDescent="0.25">
      <c r="B7" s="9" t="s">
        <v>70</v>
      </c>
      <c r="D7" s="40"/>
      <c r="F7" s="6"/>
      <c r="G7" s="6"/>
    </row>
    <row r="8" spans="2:17" ht="30" customHeight="1" x14ac:dyDescent="0.25">
      <c r="B8" s="49" t="s">
        <v>25</v>
      </c>
      <c r="C8" s="15" t="s">
        <v>23</v>
      </c>
      <c r="D8" s="44" t="s">
        <v>14</v>
      </c>
      <c r="E8" s="45" t="s">
        <v>63</v>
      </c>
      <c r="F8" s="6"/>
    </row>
    <row r="9" spans="2:17" s="31" customFormat="1" ht="31.5" customHeight="1" x14ac:dyDescent="0.25">
      <c r="B9" s="106" t="s">
        <v>955</v>
      </c>
      <c r="C9" s="106"/>
      <c r="D9" s="107" t="str">
        <f>IF('1 lentelė'!D10="","",'1 lentelė'!D10)</f>
        <v>Prioritetas: Kokybiškos viešosios paslaugos</v>
      </c>
      <c r="E9" s="38"/>
      <c r="F9" s="32"/>
    </row>
    <row r="10" spans="2:17" s="31" customFormat="1" ht="42.75" x14ac:dyDescent="0.25">
      <c r="B10" s="106" t="s">
        <v>956</v>
      </c>
      <c r="C10" s="106"/>
      <c r="D10" s="107" t="str">
        <f>IF('1 lentelė'!D11="","",'1 lentelė'!D11)</f>
        <v>Tikslas: Padidinti viešųjų ir administracinių paslaugų kokybę ir prieinamumą</v>
      </c>
      <c r="E10" s="38"/>
      <c r="F10" s="32"/>
    </row>
    <row r="11" spans="2:17" s="31" customFormat="1" ht="42.75" x14ac:dyDescent="0.25">
      <c r="B11" s="106" t="s">
        <v>960</v>
      </c>
      <c r="C11" s="106"/>
      <c r="D11" s="107" t="str">
        <f>IF('1 lentelė'!D12="","",'1 lentelė'!D12)</f>
        <v>Uždavinys: Padidinti savivaldybių išteklių valdymo efektyvumą</v>
      </c>
      <c r="E11" s="38"/>
      <c r="F11" s="32"/>
    </row>
    <row r="12" spans="2:17" s="31" customFormat="1" ht="57" x14ac:dyDescent="0.25">
      <c r="B12" s="36" t="s">
        <v>965</v>
      </c>
      <c r="C12" s="36"/>
      <c r="D12" s="108" t="str">
        <f>IF('1 lentelė'!D13="","",'1 lentelė'!D13)</f>
        <v>Priemonė: Paslaugų ir asmenų aptarnavimo kokybės gerinimas savivaldybėse</v>
      </c>
      <c r="E12" s="37"/>
      <c r="F12" s="32"/>
    </row>
    <row r="13" spans="2:17" s="31" customFormat="1" ht="300" x14ac:dyDescent="0.25">
      <c r="B13" s="33" t="s">
        <v>120</v>
      </c>
      <c r="C13" s="35" t="str">
        <f>IF('1 lentelė'!C14="","",'1 lentelė'!C14)</f>
        <v>R059920-490000-0001</v>
      </c>
      <c r="D13" s="34" t="str">
        <f>IF('1 lentelė'!D14="","",'1 lentelė'!D14)</f>
        <v>Viešųjų paslaugų ir asmenų aptarnavimo kokybės gerinimas Panevėžio miesto ir Panevėžio rajono savivaldybėse</v>
      </c>
      <c r="E13" s="34" t="s">
        <v>1078</v>
      </c>
      <c r="F13" s="32"/>
      <c r="G13" s="322"/>
    </row>
    <row r="14" spans="2:17" s="31" customFormat="1" ht="349.5" customHeight="1" x14ac:dyDescent="0.25">
      <c r="B14" s="33" t="s">
        <v>121</v>
      </c>
      <c r="C14" s="35" t="str">
        <f>IF('1 lentelė'!C15="","",'1 lentelė'!C15)</f>
        <v>R059920-490000-0002</v>
      </c>
      <c r="D14" s="34" t="str">
        <f>IF('1 lentelė'!D15="","",'1 lentelė'!D15)</f>
        <v>Paslaugų ir asmenų aptarnavimo kokybės gerinimas Pasvalio rajono savivaldybėje</v>
      </c>
      <c r="E14" s="34" t="s">
        <v>873</v>
      </c>
      <c r="F14" s="32"/>
    </row>
    <row r="15" spans="2:17" s="31" customFormat="1" ht="85.5" x14ac:dyDescent="0.25">
      <c r="B15" s="211" t="s">
        <v>122</v>
      </c>
      <c r="C15" s="106" t="str">
        <f>IF('1 lentelė'!C16="","",'1 lentelė'!C16)</f>
        <v/>
      </c>
      <c r="D15" s="107" t="str">
        <f>IF('1 lentelė'!D16="","",'1 lentelė'!D16)</f>
        <v>Uždavinys: Pagerinti švietimo (ikimokyklinio, priešmokyklinio, bendrojo ugdymo, neformaliojo ugdymo) paslaugų kokybę ir prieinamumą</v>
      </c>
      <c r="E15" s="38"/>
      <c r="F15" s="32"/>
    </row>
    <row r="16" spans="2:17" s="31" customFormat="1" ht="42.75" x14ac:dyDescent="0.25">
      <c r="B16" s="212" t="s">
        <v>123</v>
      </c>
      <c r="C16" s="36" t="str">
        <f>IF('1 lentelė'!C17="","",'1 lentelė'!C17)</f>
        <v/>
      </c>
      <c r="D16" s="108" t="str">
        <f>IF('1 lentelė'!D17="","",'1 lentelė'!D17)</f>
        <v>Priemonė:  Ikimokyklinio ir priešmokyklinio ugdymo prieinamumo didinimas</v>
      </c>
      <c r="E16" s="37"/>
      <c r="F16" s="32"/>
    </row>
    <row r="17" spans="2:6" s="31" customFormat="1" ht="150" x14ac:dyDescent="0.25">
      <c r="B17" s="33" t="s">
        <v>124</v>
      </c>
      <c r="C17" s="35" t="str">
        <f>IF('1 lentelė'!C18="","",'1 lentelė'!C18)</f>
        <v>R057705-230000-0003</v>
      </c>
      <c r="D17" s="34" t="str">
        <f>IF('1 lentelė'!D18="","",'1 lentelė'!D18)</f>
        <v xml:space="preserve">Biržų lopšelio-darželio „Ąžuoliukas" ikimokyklinio ir priešmokyklinio ugdymo infrastruktūros modernizavimas </v>
      </c>
      <c r="E17" s="34" t="s">
        <v>1079</v>
      </c>
      <c r="F17" s="32"/>
    </row>
    <row r="18" spans="2:6" s="31" customFormat="1" ht="330.75" customHeight="1" x14ac:dyDescent="0.25">
      <c r="B18" s="33" t="s">
        <v>125</v>
      </c>
      <c r="C18" s="35" t="str">
        <f>IF('1 lentelė'!C19="","",'1 lentelė'!C19)</f>
        <v>R057705-235000-0004</v>
      </c>
      <c r="D18" s="34" t="str">
        <f>IF('1 lentelė'!D19="","",'1 lentelė'!D19)</f>
        <v>Kupiškio vaikų lopšelyje-darželyje „Obelėlė“ edukacinių erdvių modernizavimas</v>
      </c>
      <c r="E18" s="34" t="s">
        <v>1080</v>
      </c>
      <c r="F18" s="32"/>
    </row>
    <row r="19" spans="2:6" s="31" customFormat="1" ht="195" x14ac:dyDescent="0.25">
      <c r="B19" s="33" t="s">
        <v>126</v>
      </c>
      <c r="C19" s="35" t="str">
        <f>IF('1 lentelė'!C20="","",'1 lentelė'!C20)</f>
        <v>R057705-235000-0005</v>
      </c>
      <c r="D19" s="34" t="str">
        <f>IF('1 lentelė'!D20="","",'1 lentelė'!D20)</f>
        <v>Lopšelio-darželio „Rugelis“ vidaus patalpų ir ugdymo aplinkos modernizavimas</v>
      </c>
      <c r="E19" s="34" t="s">
        <v>859</v>
      </c>
      <c r="F19" s="32"/>
    </row>
    <row r="20" spans="2:6" s="31" customFormat="1" ht="240" x14ac:dyDescent="0.25">
      <c r="B20" s="33" t="s">
        <v>127</v>
      </c>
      <c r="C20" s="35" t="str">
        <f>IF('1 lentelė'!C21="","",'1 lentelė'!C21)</f>
        <v>R057705-235000-0006</v>
      </c>
      <c r="D20" s="34" t="str">
        <f>IF('1 lentelė'!D21="","",'1 lentelė'!D21)</f>
        <v>Regos centro „Linelis“ pastato vidaus patalpų ir ugdymo aplinkos modernizavimas</v>
      </c>
      <c r="E20" s="29" t="s">
        <v>1081</v>
      </c>
      <c r="F20" s="32"/>
    </row>
    <row r="21" spans="2:6" s="31" customFormat="1" ht="195" x14ac:dyDescent="0.25">
      <c r="B21" s="33" t="s">
        <v>128</v>
      </c>
      <c r="C21" s="35" t="str">
        <f>IF('1 lentelė'!C22="","",'1 lentelė'!C22)</f>
        <v>R057705-235000-0007</v>
      </c>
      <c r="D21" s="34" t="str">
        <f>IF('1 lentelė'!D22="","",'1 lentelė'!D22)</f>
        <v>Ikimokyklinio ir priešmokyklinio ugdymo prieinamumo didinimas Panevėžio rajono savivaldybėje</v>
      </c>
      <c r="E21" s="29" t="s">
        <v>1082</v>
      </c>
      <c r="F21" s="32"/>
    </row>
    <row r="22" spans="2:6" s="31" customFormat="1" ht="210" x14ac:dyDescent="0.25">
      <c r="B22" s="33" t="s">
        <v>129</v>
      </c>
      <c r="C22" s="35" t="str">
        <f>IF('1 lentelė'!C23="","",'1 lentelė'!C23)</f>
        <v>R057705-235000-0008</v>
      </c>
      <c r="D22" s="34" t="str">
        <f>IF('1 lentelė'!D23="","",'1 lentelė'!D23)</f>
        <v>Pasvalio lopšelio-darželio "Žilvitis" modernizavimas</v>
      </c>
      <c r="E22" s="34" t="s">
        <v>860</v>
      </c>
      <c r="F22" s="32"/>
    </row>
    <row r="23" spans="2:6" s="31" customFormat="1" ht="270" x14ac:dyDescent="0.25">
      <c r="B23" s="33" t="s">
        <v>130</v>
      </c>
      <c r="C23" s="35" t="str">
        <f>IF('1 lentelė'!C24="","",'1 lentelė'!C24)</f>
        <v>R057705-235000-0009</v>
      </c>
      <c r="D23" s="34" t="str">
        <f>IF('1 lentelė'!D24="","",'1 lentelė'!D24)</f>
        <v xml:space="preserve">Rokiškio l/d „Pumpurėlis“ pastato vidaus patalpų  ir ugdymo aplinkos modernizavimas </v>
      </c>
      <c r="E23" s="34" t="s">
        <v>1083</v>
      </c>
      <c r="F23" s="32"/>
    </row>
    <row r="24" spans="2:6" s="31" customFormat="1" ht="57" x14ac:dyDescent="0.25">
      <c r="B24" s="212" t="s">
        <v>131</v>
      </c>
      <c r="C24" s="36" t="str">
        <f>IF('1 lentelė'!C25="","",'1 lentelė'!C25)</f>
        <v/>
      </c>
      <c r="D24" s="108" t="str">
        <f>IF('1 lentelė'!D25="","",'1 lentelė'!D25)</f>
        <v>Priemonė:  Bendrojo ugdymo įstaigų tinklo veiklos efektyvumo didinimas</v>
      </c>
      <c r="E24" s="37"/>
      <c r="F24" s="32"/>
    </row>
    <row r="25" spans="2:6" s="31" customFormat="1" ht="225" x14ac:dyDescent="0.25">
      <c r="B25" s="33" t="s">
        <v>132</v>
      </c>
      <c r="C25" s="35" t="str">
        <f>IF('1 lentelė'!C26="","",'1 lentelė'!C26)</f>
        <v>R057724-220000-0010</v>
      </c>
      <c r="D25" s="34" t="str">
        <f>IF('1 lentelė'!D26="","",'1 lentelė'!D26)</f>
        <v>Mokyklų tinklo efektyvumo didinimas Biržų rajono savivaldybėje</v>
      </c>
      <c r="E25" s="34" t="s">
        <v>863</v>
      </c>
      <c r="F25" s="32"/>
    </row>
    <row r="26" spans="2:6" s="31" customFormat="1" ht="135" x14ac:dyDescent="0.25">
      <c r="B26" s="33" t="s">
        <v>147</v>
      </c>
      <c r="C26" s="35" t="str">
        <f>IF('1 lentelė'!C27="","",'1 lentelė'!C27)</f>
        <v>R057724-225000-0011</v>
      </c>
      <c r="D26" s="34" t="str">
        <f>IF('1 lentelė'!D27="","",'1 lentelė'!D27)</f>
        <v>Modernių ir saugių mokymosi erdvių pradiniam ugdymui sukūrimas Kupiškio P.Matulionio progimnazijoje</v>
      </c>
      <c r="E26" s="34" t="s">
        <v>861</v>
      </c>
      <c r="F26" s="32"/>
    </row>
    <row r="27" spans="2:6" s="31" customFormat="1" ht="135" x14ac:dyDescent="0.25">
      <c r="B27" s="33" t="s">
        <v>148</v>
      </c>
      <c r="C27" s="35" t="str">
        <f>IF('1 lentelė'!C28="","",'1 lentelė'!C28)</f>
        <v>R057724-225000-0012</v>
      </c>
      <c r="D27" s="34" t="str">
        <f>IF('1 lentelė'!D28="","",'1 lentelė'!D28)</f>
        <v>Panevėžio „Vilties“ progimnazijos vidaus patalpų ir ugdymo aplinkos modernizavimas</v>
      </c>
      <c r="E27" s="34" t="s">
        <v>866</v>
      </c>
      <c r="F27" s="32"/>
    </row>
    <row r="28" spans="2:6" s="31" customFormat="1" ht="165" x14ac:dyDescent="0.25">
      <c r="B28" s="33" t="s">
        <v>149</v>
      </c>
      <c r="C28" s="35" t="str">
        <f>IF('1 lentelė'!C29="","",'1 lentelė'!C29)</f>
        <v>R057724-225000-0013</v>
      </c>
      <c r="D28" s="34" t="str">
        <f>IF('1 lentelė'!D29="","",'1 lentelė'!D29)</f>
        <v>Mokyklų tinklo efektyvumo didinimas Panevėžio rajono savivaldybėje</v>
      </c>
      <c r="E28" s="34" t="s">
        <v>864</v>
      </c>
      <c r="F28" s="32"/>
    </row>
    <row r="29" spans="2:6" s="31" customFormat="1" ht="135" x14ac:dyDescent="0.25">
      <c r="B29" s="33" t="s">
        <v>150</v>
      </c>
      <c r="C29" s="35" t="str">
        <f>IF('1 lentelė'!C30="","",'1 lentelė'!C30)</f>
        <v>R057724-225000-0014</v>
      </c>
      <c r="D29" s="34" t="str">
        <f>IF('1 lentelė'!D30="","",'1 lentelė'!D30)</f>
        <v>Pasvalio P. Vileišio  gimnazijos modernizavimas</v>
      </c>
      <c r="E29" s="34" t="s">
        <v>865</v>
      </c>
      <c r="F29" s="32"/>
    </row>
    <row r="30" spans="2:6" s="31" customFormat="1" ht="195" x14ac:dyDescent="0.25">
      <c r="B30" s="33" t="s">
        <v>151</v>
      </c>
      <c r="C30" s="35" t="str">
        <f>IF('1 lentelė'!C31="","",'1 lentelė'!C31)</f>
        <v>R057724-225000-0015</v>
      </c>
      <c r="D30" s="34" t="str">
        <f>IF('1 lentelė'!D31="","",'1 lentelė'!D31)</f>
        <v>“Ugdymo aplinkos modernizavimas Rokiškio J. Tumo-Vaižganto gimnazijoje bei Rokiškio J. Tūbelio progimnazijoje“</v>
      </c>
      <c r="E30" s="34" t="s">
        <v>862</v>
      </c>
      <c r="F30" s="32"/>
    </row>
    <row r="31" spans="2:6" s="31" customFormat="1" ht="42.75" x14ac:dyDescent="0.25">
      <c r="B31" s="212" t="s">
        <v>152</v>
      </c>
      <c r="C31" s="36" t="str">
        <f>IF('1 lentelė'!C32="","",'1 lentelė'!C32)</f>
        <v/>
      </c>
      <c r="D31" s="108" t="str">
        <f>IF('1 lentelė'!D32="","",'1 lentelė'!D32)</f>
        <v>Priemonė:Neformaliojo švietimo infrastruktūros tobulinimas</v>
      </c>
      <c r="E31" s="37"/>
      <c r="F31" s="32"/>
    </row>
    <row r="32" spans="2:6" s="31" customFormat="1" ht="180" x14ac:dyDescent="0.25">
      <c r="B32" s="33" t="s">
        <v>153</v>
      </c>
      <c r="C32" s="35" t="str">
        <f>IF('1 lentelė'!C33="","",'1 lentelė'!C33)</f>
        <v>R057725-240000-0016</v>
      </c>
      <c r="D32" s="34" t="str">
        <f>IF('1 lentelė'!D33="","",'1 lentelė'!D33)</f>
        <v>Neformalaus ugdymo galimybių plėtojimas, modernizuojant Biržų Vlado Jakubėno muzikos mokyklos ir  rajono kūno kultūros ir sporto centro infrastruktūrą</v>
      </c>
      <c r="E32" s="34" t="s">
        <v>867</v>
      </c>
      <c r="F32" s="32"/>
    </row>
    <row r="33" spans="2:6" s="31" customFormat="1" ht="180" x14ac:dyDescent="0.25">
      <c r="B33" s="33" t="s">
        <v>154</v>
      </c>
      <c r="C33" s="35" t="str">
        <f>IF('1 lentelė'!C34="","",'1 lentelė'!C34)</f>
        <v>R057725-245000-0017</v>
      </c>
      <c r="D33" s="34" t="str">
        <f>IF('1 lentelė'!D34="","",'1 lentelė'!D34)</f>
        <v>Infrastruktūros pritaikymas neformaliajam vaikų švietimui Kupiškio rajone</v>
      </c>
      <c r="E33" s="34" t="s">
        <v>872</v>
      </c>
      <c r="F33" s="32"/>
    </row>
    <row r="34" spans="2:6" s="31" customFormat="1" ht="330" x14ac:dyDescent="0.25">
      <c r="B34" s="33" t="s">
        <v>155</v>
      </c>
      <c r="C34" s="35" t="str">
        <f>IF('1 lentelė'!C35="","",'1 lentelė'!C35)</f>
        <v>R057725-245000-0018</v>
      </c>
      <c r="D34" s="34" t="str">
        <f>IF('1 lentelė'!D35="","",'1 lentelė'!D35)</f>
        <v>Neformaliojo švietimo infrastruktūros tobulinimas Panevėžio mieste</v>
      </c>
      <c r="E34" s="34" t="s">
        <v>869</v>
      </c>
      <c r="F34" s="32"/>
    </row>
    <row r="35" spans="2:6" s="31" customFormat="1" ht="135" x14ac:dyDescent="0.25">
      <c r="B35" s="33" t="s">
        <v>156</v>
      </c>
      <c r="C35" s="35" t="str">
        <f>IF('1 lentelė'!C36="","",'1 lentelė'!C36)</f>
        <v>R057725-240000-0019</v>
      </c>
      <c r="D35" s="34" t="str">
        <f>IF('1 lentelė'!D36="","",'1 lentelė'!D36)</f>
        <v xml:space="preserve">Neformalaus ugdymosi galimybių plėtra Pasvalio muzikos mokykloje </v>
      </c>
      <c r="E35" s="34" t="s">
        <v>868</v>
      </c>
      <c r="F35" s="32"/>
    </row>
    <row r="36" spans="2:6" s="31" customFormat="1" ht="165" x14ac:dyDescent="0.25">
      <c r="B36" s="33" t="s">
        <v>157</v>
      </c>
      <c r="C36" s="35" t="str">
        <f>IF('1 lentelė'!C37="","",'1 lentelė'!C37)</f>
        <v>R057725-240000-0020</v>
      </c>
      <c r="D36" s="34" t="str">
        <f>IF('1 lentelė'!D37="","",'1 lentelė'!D37)</f>
        <v>Vaikų ir jaunimo neformalaus ugdymosi galimybių plėtra Rokiškio rajone</v>
      </c>
      <c r="E36" s="34" t="s">
        <v>871</v>
      </c>
      <c r="F36" s="32"/>
    </row>
    <row r="37" spans="2:6" s="31" customFormat="1" ht="105" x14ac:dyDescent="0.25">
      <c r="B37" s="33" t="s">
        <v>158</v>
      </c>
      <c r="C37" s="35" t="str">
        <f>IF('1 lentelė'!C38="","",'1 lentelė'!C38)</f>
        <v>R057725-240000-0021</v>
      </c>
      <c r="D37" s="34" t="str">
        <f>IF('1 lentelė'!D38="","",'1 lentelė'!D38)</f>
        <v>Neformaliojo švietimo infrastruktūros tobulinimas Panevėžio r. muzikos mokykloje</v>
      </c>
      <c r="E37" s="34" t="s">
        <v>870</v>
      </c>
      <c r="F37" s="32"/>
    </row>
    <row r="38" spans="2:6" s="31" customFormat="1" ht="57" x14ac:dyDescent="0.25">
      <c r="B38" s="213" t="s">
        <v>548</v>
      </c>
      <c r="C38" s="214" t="str">
        <f>IF('1 lentelė'!C39="","",'1 lentelė'!C39)</f>
        <v/>
      </c>
      <c r="D38" s="215" t="str">
        <f>IF('1 lentelė'!D39="","",'1 lentelė'!D39)</f>
        <v>Uždavinys: Išplėsti socialines paslaugas bei modernizuoti socialinių paslaugų infrastruktūrą</v>
      </c>
      <c r="E38" s="39"/>
      <c r="F38" s="32"/>
    </row>
    <row r="39" spans="2:6" s="31" customFormat="1" ht="57" x14ac:dyDescent="0.25">
      <c r="B39" s="212" t="s">
        <v>161</v>
      </c>
      <c r="C39" s="36" t="str">
        <f>IF('1 lentelė'!C40="","",'1 lentelė'!C40)</f>
        <v/>
      </c>
      <c r="D39" s="108" t="str">
        <f>IF('1 lentelė'!D40="","",'1 lentelė'!D40)</f>
        <v>Priemonė:  Socialinio būsto pažeidžiamoms gyventojų grupėms prieinamumo didinimas</v>
      </c>
      <c r="E39" s="37"/>
      <c r="F39" s="32"/>
    </row>
    <row r="40" spans="2:6" s="31" customFormat="1" ht="60" x14ac:dyDescent="0.25">
      <c r="B40" s="33" t="s">
        <v>162</v>
      </c>
      <c r="C40" s="35" t="str">
        <f>IF('1 lentelė'!C41="","",'1 lentelė'!C41)</f>
        <v>R054408-260000-0022</v>
      </c>
      <c r="D40" s="34" t="str">
        <f>IF('1 lentelė'!D41="","",'1 lentelė'!D41)</f>
        <v>Biržų rajono savivaldybės socialinio būsto fondo plėtra</v>
      </c>
      <c r="E40" s="34" t="s">
        <v>823</v>
      </c>
      <c r="F40" s="32"/>
    </row>
    <row r="41" spans="2:6" s="31" customFormat="1" ht="120" x14ac:dyDescent="0.25">
      <c r="B41" s="33" t="s">
        <v>164</v>
      </c>
      <c r="C41" s="35" t="str">
        <f>IF('1 lentelė'!C42="","",'1 lentelė'!C42)</f>
        <v>R054408-252600-0023</v>
      </c>
      <c r="D41" s="34" t="str">
        <f>IF('1 lentelė'!D42="","",'1 lentelė'!D42)</f>
        <v>Socialinio būsto fondo plėtra Kupiškio rajono savivaldybėje</v>
      </c>
      <c r="E41" s="34" t="s">
        <v>822</v>
      </c>
      <c r="F41" s="32"/>
    </row>
    <row r="42" spans="2:6" s="31" customFormat="1" ht="150" x14ac:dyDescent="0.25">
      <c r="B42" s="33" t="s">
        <v>165</v>
      </c>
      <c r="C42" s="35" t="str">
        <f>IF('1 lentelė'!C43="","",'1 lentelė'!C43)</f>
        <v>R054408-255000-0024</v>
      </c>
      <c r="D42" s="34" t="str">
        <f>IF('1 lentelė'!D43="","",'1 lentelė'!D43)</f>
        <v>Socialinio būsto plėtra</v>
      </c>
      <c r="E42" s="34" t="s">
        <v>827</v>
      </c>
      <c r="F42" s="32"/>
    </row>
    <row r="43" spans="2:6" s="31" customFormat="1" ht="90" x14ac:dyDescent="0.25">
      <c r="B43" s="33" t="s">
        <v>166</v>
      </c>
      <c r="C43" s="35" t="str">
        <f>IF('1 lentelė'!C44="","",'1 lentelė'!C44)</f>
        <v>R054408-250000-0025</v>
      </c>
      <c r="D43" s="34" t="str">
        <f>IF('1 lentelė'!D44="","",'1 lentelė'!D44)</f>
        <v>Socialinio būsto fondo plėtra Panevėžio rajono savivaldybėje</v>
      </c>
      <c r="E43" s="34" t="s">
        <v>826</v>
      </c>
      <c r="F43" s="32"/>
    </row>
    <row r="44" spans="2:6" s="31" customFormat="1" ht="75" x14ac:dyDescent="0.25">
      <c r="B44" s="33" t="s">
        <v>167</v>
      </c>
      <c r="C44" s="35" t="str">
        <f>IF('1 lentelė'!C45="","",'1 lentelė'!C45)</f>
        <v>R054408-260000-0026</v>
      </c>
      <c r="D44" s="34" t="str">
        <f>IF('1 lentelė'!D45="","",'1 lentelė'!D45)</f>
        <v>Pasvalio rajono savivaldybės socialinio būsto fondo plėtra</v>
      </c>
      <c r="E44" s="34" t="s">
        <v>825</v>
      </c>
      <c r="F44" s="32"/>
    </row>
    <row r="45" spans="2:6" s="31" customFormat="1" ht="45" x14ac:dyDescent="0.25">
      <c r="B45" s="33" t="s">
        <v>168</v>
      </c>
      <c r="C45" s="35" t="str">
        <f>IF('1 lentelė'!C46="","",'1 lentelė'!C46)</f>
        <v>R054408-260000-0027</v>
      </c>
      <c r="D45" s="34" t="str">
        <f>IF('1 lentelė'!D46="","",'1 lentelė'!D46)</f>
        <v>Socialinio būsto fondo plėtra Rokiškio rajono savivaldybėje</v>
      </c>
      <c r="E45" s="34" t="s">
        <v>824</v>
      </c>
      <c r="F45" s="32"/>
    </row>
    <row r="46" spans="2:6" s="31" customFormat="1" ht="42.75" x14ac:dyDescent="0.25">
      <c r="B46" s="212" t="s">
        <v>180</v>
      </c>
      <c r="C46" s="36" t="str">
        <f>IF('1 lentelė'!C47="","",'1 lentelė'!C47)</f>
        <v/>
      </c>
      <c r="D46" s="108" t="str">
        <f>IF('1 lentelė'!D47="","",'1 lentelė'!D47)</f>
        <v>Priemonė:  Socialinių paslaugų infrastruktūros plėtra</v>
      </c>
      <c r="E46" s="37"/>
      <c r="F46" s="32"/>
    </row>
    <row r="47" spans="2:6" s="31" customFormat="1" ht="165" x14ac:dyDescent="0.25">
      <c r="B47" s="33" t="s">
        <v>182</v>
      </c>
      <c r="C47" s="35" t="str">
        <f>IF('1 lentelė'!C48="","",'1 lentelė'!C48)</f>
        <v>R054407-270000-0028</v>
      </c>
      <c r="D47" s="34" t="str">
        <f>IF('1 lentelė'!D48="","",'1 lentelė'!D48)</f>
        <v>Biržų rajono Legailių globos namų socialinių  paslaugų  infrastruktūros  modernizavimas</v>
      </c>
      <c r="E47" s="34" t="s">
        <v>818</v>
      </c>
      <c r="F47" s="32"/>
    </row>
    <row r="48" spans="2:6" s="31" customFormat="1" ht="150" x14ac:dyDescent="0.25">
      <c r="B48" s="33" t="s">
        <v>183</v>
      </c>
      <c r="C48" s="35" t="str">
        <f>IF('1 lentelė'!C49="","",'1 lentelė'!C49)</f>
        <v>R054407-275000-0029</v>
      </c>
      <c r="D48" s="34" t="str">
        <f>IF('1 lentelė'!D49="","",'1 lentelė'!D49)</f>
        <v>Dalies patalpų Krantinės g. 28. Kupiškio m., modernizavimas įkuriant savarankiško gyvenimo namus</v>
      </c>
      <c r="E48" s="34" t="s">
        <v>817</v>
      </c>
      <c r="F48" s="32"/>
    </row>
    <row r="49" spans="2:6" s="31" customFormat="1" ht="195" x14ac:dyDescent="0.25">
      <c r="B49" s="33" t="s">
        <v>184</v>
      </c>
      <c r="C49" s="35" t="str">
        <f>IF('1 lentelė'!C50="","",'1 lentelė'!C50)</f>
        <v>R054407-275000-030</v>
      </c>
      <c r="D49" s="34" t="str">
        <f>IF('1 lentelė'!D50="","",'1 lentelė'!D50)</f>
        <v>VšĮ Šv. Juozapo globos namų infrastuktūros modernizavimas ir plėtra įkuriant savarankiško gyvenimo namus</v>
      </c>
      <c r="E49" s="34" t="s">
        <v>821</v>
      </c>
      <c r="F49" s="32"/>
    </row>
    <row r="50" spans="2:6" s="31" customFormat="1" ht="150" x14ac:dyDescent="0.25">
      <c r="B50" s="33" t="s">
        <v>185</v>
      </c>
      <c r="C50" s="35" t="str">
        <f>IF('1 lentelė'!C51="","",'1 lentelė'!C51)</f>
        <v>R054407-275000-0031</v>
      </c>
      <c r="D50" s="34" t="str">
        <f>IF('1 lentelė'!D51="","",'1 lentelė'!D51)</f>
        <v>Socialinių paslaugų infrastruktūros plėtra Pasvalio rajone</v>
      </c>
      <c r="E50" s="34" t="s">
        <v>819</v>
      </c>
      <c r="F50" s="32"/>
    </row>
    <row r="51" spans="2:6" s="31" customFormat="1" ht="90" x14ac:dyDescent="0.25">
      <c r="B51" s="33" t="s">
        <v>186</v>
      </c>
      <c r="C51" s="35" t="str">
        <f>IF('1 lentelė'!C52="","",'1 lentelė'!C52)</f>
        <v>R054407-275000-0032</v>
      </c>
      <c r="D51" s="34" t="str">
        <f>IF('1 lentelė'!D52="","",'1 lentelė'!D52)</f>
        <v>Socialinių paslaugų infrastruktūros plėtra Panevėžio rajono savivaldybėje</v>
      </c>
      <c r="E51" s="34" t="s">
        <v>820</v>
      </c>
      <c r="F51" s="32"/>
    </row>
    <row r="52" spans="2:6" s="31" customFormat="1" ht="28.5" x14ac:dyDescent="0.25">
      <c r="B52" s="211" t="s">
        <v>549</v>
      </c>
      <c r="C52" s="106" t="str">
        <f>IF('1 lentelė'!C53="","",'1 lentelė'!C53)</f>
        <v/>
      </c>
      <c r="D52" s="107" t="str">
        <f>IF('1 lentelė'!D53="","",'1 lentelė'!D53)</f>
        <v>Uždavinys: Sustiprinti sveikatą</v>
      </c>
      <c r="E52" s="38"/>
      <c r="F52" s="32"/>
    </row>
    <row r="53" spans="2:6" s="31" customFormat="1" ht="42.75" x14ac:dyDescent="0.25">
      <c r="B53" s="212" t="s">
        <v>200</v>
      </c>
      <c r="C53" s="36" t="str">
        <f>IF('1 lentelė'!C54="","",'1 lentelė'!C54)</f>
        <v/>
      </c>
      <c r="D53" s="108" t="str">
        <f>IF('1 lentelė'!D54="","",'1 lentelė'!D54)</f>
        <v>Priemonė:  Gyventojų sveikatos stiprinimas bei ligų prevencijos vykdymas</v>
      </c>
      <c r="E53" s="37"/>
      <c r="F53" s="32"/>
    </row>
    <row r="54" spans="2:6" s="31" customFormat="1" ht="255" x14ac:dyDescent="0.25">
      <c r="B54" s="33" t="s">
        <v>203</v>
      </c>
      <c r="C54" s="35" t="str">
        <f>IF('1 lentelė'!C55="","",'1 lentelė'!C55)</f>
        <v>R056630-470000-0033</v>
      </c>
      <c r="D54" s="34" t="str">
        <f>IF('1 lentelė'!D55="","",'1 lentelė'!D55)</f>
        <v>Sveikatos ugdymo priemonių įgyvendinimas Biržų rajonono savivaldybėje</v>
      </c>
      <c r="E54" s="34" t="s">
        <v>851</v>
      </c>
      <c r="F54" s="32"/>
    </row>
    <row r="55" spans="2:6" s="31" customFormat="1" ht="240" x14ac:dyDescent="0.25">
      <c r="B55" s="33" t="s">
        <v>219</v>
      </c>
      <c r="C55" s="35" t="str">
        <f>IF('1 lentelė'!C56="","",'1 lentelė'!C56)</f>
        <v>R056630-470000-0034</v>
      </c>
      <c r="D55" s="34" t="str">
        <f>IF('1 lentelė'!D56="","",'1 lentelė'!D56)</f>
        <v>Sveikos gyvensenos skatinimas Kupiškio rajono savivaldybėje</v>
      </c>
      <c r="E55" s="34" t="s">
        <v>848</v>
      </c>
      <c r="F55" s="32"/>
    </row>
    <row r="56" spans="2:6" s="31" customFormat="1" ht="180" x14ac:dyDescent="0.25">
      <c r="B56" s="33" t="s">
        <v>220</v>
      </c>
      <c r="C56" s="35" t="str">
        <f>IF('1 lentelė'!C57="","",'1 lentelė'!C57)</f>
        <v>R056630-470000-0035</v>
      </c>
      <c r="D56" s="34" t="str">
        <f>IF('1 lentelė'!D57="","",'1 lentelė'!D57)</f>
        <v>Sveikos gyvensenos skatinimas Panevėžio mieste</v>
      </c>
      <c r="E56" s="34" t="s">
        <v>849</v>
      </c>
      <c r="F56" s="32"/>
    </row>
    <row r="57" spans="2:6" s="31" customFormat="1" ht="285" x14ac:dyDescent="0.25">
      <c r="B57" s="33" t="s">
        <v>221</v>
      </c>
      <c r="C57" s="35" t="str">
        <f>IF('1 lentelė'!C58="","",'1 lentelė'!C58)</f>
        <v>R056630-470000-0036</v>
      </c>
      <c r="D57" s="34" t="str">
        <f>IF('1 lentelė'!D58="","",'1 lentelė'!D58)</f>
        <v>Sveikos gyvensenos skatinimas Panevėžio rajone</v>
      </c>
      <c r="E57" s="34" t="s">
        <v>852</v>
      </c>
      <c r="F57" s="32"/>
    </row>
    <row r="58" spans="2:6" s="31" customFormat="1" ht="315" x14ac:dyDescent="0.25">
      <c r="B58" s="33" t="s">
        <v>222</v>
      </c>
      <c r="C58" s="35" t="str">
        <f>IF('1 lentelė'!C59="","",'1 lentelė'!C59)</f>
        <v>R056630-475000-0037</v>
      </c>
      <c r="D58" s="34" t="str">
        <f>IF('1 lentelė'!D59="","",'1 lentelė'!D59)</f>
        <v>Sveikos gyvensenos skatinimas Pasvalio rajone</v>
      </c>
      <c r="E58" s="34" t="s">
        <v>847</v>
      </c>
      <c r="F58" s="32"/>
    </row>
    <row r="59" spans="2:6" s="31" customFormat="1" ht="195" x14ac:dyDescent="0.25">
      <c r="B59" s="33" t="s">
        <v>223</v>
      </c>
      <c r="C59" s="35" t="str">
        <f>IF('1 lentelė'!C60="","",'1 lentelė'!C60)</f>
        <v>R056630-475000-0038</v>
      </c>
      <c r="D59" s="34" t="str">
        <f>IF('1 lentelė'!D60="","",'1 lentelė'!D60)</f>
        <v>Sveikos gyvensenos skatinimas Rokiškio rajono savivaldybėje</v>
      </c>
      <c r="E59" s="34" t="s">
        <v>850</v>
      </c>
      <c r="F59" s="32"/>
    </row>
    <row r="60" spans="2:6" s="31" customFormat="1" ht="57" x14ac:dyDescent="0.25">
      <c r="B60" s="212" t="s">
        <v>224</v>
      </c>
      <c r="C60" s="36" t="str">
        <f>IF('1 lentelė'!C61="","",'1 lentelė'!C61)</f>
        <v/>
      </c>
      <c r="D60" s="108" t="str">
        <f>IF('1 lentelė'!D61="","",'1 lentelė'!D61)</f>
        <v>Priemonė:  Sveikatos priežiūros (pirminės ir visuomenės) kokybės ir prieinamumo gerinimas</v>
      </c>
      <c r="E60" s="37"/>
      <c r="F60" s="32"/>
    </row>
    <row r="61" spans="2:6" s="31" customFormat="1" ht="261" customHeight="1" x14ac:dyDescent="0.25">
      <c r="B61" s="33" t="s">
        <v>225</v>
      </c>
      <c r="C61" s="35" t="str">
        <f>IF('1 lentelė'!C62="","",'1 lentelė'!C62)</f>
        <v>R056615-470000-0039</v>
      </c>
      <c r="D61" s="34" t="str">
        <f>IF('1 lentelė'!D62="","",'1 lentelė'!D62)</f>
        <v>Priemonių, gerinančių ambulatorinių sveikatos priežiūros paslaugų prieinamumą tuberkulioze sergantiems asmenims, įgyvendinimas Biržų rajono savivaldybėje</v>
      </c>
      <c r="E61" s="34" t="s">
        <v>854</v>
      </c>
      <c r="F61" s="32"/>
    </row>
    <row r="62" spans="2:6" s="31" customFormat="1" ht="184.5" customHeight="1" x14ac:dyDescent="0.25">
      <c r="B62" s="33" t="s">
        <v>227</v>
      </c>
      <c r="C62" s="35" t="str">
        <f>IF('1 lentelė'!C63="","",'1 lentelė'!C63)</f>
        <v>R056615-475000-0040</v>
      </c>
      <c r="D62" s="34" t="str">
        <f>IF('1 lentelė'!D63="","",'1 lentelė'!D63)</f>
        <v>Priemonių, gerinančių ambulatorinių sveikatos priežiūros paslaugų prieinamumą tuberkulioze sergantiems asmenims, įgyvendinimas Kupiškio rajono savivaldybėje</v>
      </c>
      <c r="E62" s="34" t="s">
        <v>853</v>
      </c>
      <c r="F62" s="32"/>
    </row>
    <row r="63" spans="2:6" s="31" customFormat="1" ht="300" x14ac:dyDescent="0.25">
      <c r="B63" s="33" t="s">
        <v>228</v>
      </c>
      <c r="C63" s="35" t="str">
        <f>IF('1 lentelė'!C64="","",'1 lentelė'!C64)</f>
        <v>R056615-470000-0041</v>
      </c>
      <c r="D63" s="34" t="str">
        <f>IF('1 lentelė'!D64="","",'1 lentelė'!D64)</f>
        <v>Didinti sveikatos priežiūros paslaugų prieinamumą ir kokybę tuberkulioze sergantiems pacientams ambulatorinio gydymo metu Panevėžio mieste</v>
      </c>
      <c r="E63" s="34" t="s">
        <v>857</v>
      </c>
      <c r="F63" s="32"/>
    </row>
    <row r="64" spans="2:6" s="31" customFormat="1" ht="150" x14ac:dyDescent="0.25">
      <c r="B64" s="33" t="s">
        <v>229</v>
      </c>
      <c r="C64" s="35" t="str">
        <f>IF('1 lentelė'!C65="","",'1 lentelė'!C65)</f>
        <v>R056615-470000-0042</v>
      </c>
      <c r="D64" s="34" t="str">
        <f>IF('1 lentelė'!D65="","",'1 lentelė'!D65)</f>
        <v>Priemonių, gerinančių ambulatorinių sveikatos priežiūros paslaugų prieinamumą tuberkulioze sergantiems asmenims, įgyvendinimas Panevėžio rajono savivaldybėje</v>
      </c>
      <c r="E64" s="34" t="s">
        <v>858</v>
      </c>
      <c r="F64" s="32"/>
    </row>
    <row r="65" spans="2:6" s="31" customFormat="1" ht="150" x14ac:dyDescent="0.25">
      <c r="B65" s="33" t="s">
        <v>230</v>
      </c>
      <c r="C65" s="35" t="str">
        <f>IF('1 lentelė'!C66="","",'1 lentelė'!C66)</f>
        <v>R056615-475000-0043</v>
      </c>
      <c r="D65" s="34" t="str">
        <f>IF('1 lentelė'!D66="","",'1 lentelė'!D66)</f>
        <v>Priemonių, gerinančių ambulatorinių sveikatos priežiūros paslaugų prieinamumą tuberkulioze sergantiems asmenims, įgyvendinimas Pasvalio rajone</v>
      </c>
      <c r="E65" s="34" t="s">
        <v>856</v>
      </c>
      <c r="F65" s="32"/>
    </row>
    <row r="66" spans="2:6" s="31" customFormat="1" ht="180" x14ac:dyDescent="0.25">
      <c r="B66" s="33" t="s">
        <v>231</v>
      </c>
      <c r="C66" s="35" t="str">
        <f>IF('1 lentelė'!C67="","",'1 lentelė'!C67)</f>
        <v>R056615-475000-0044</v>
      </c>
      <c r="D66" s="34" t="str">
        <f>IF('1 lentelė'!D67="","",'1 lentelė'!D67)</f>
        <v xml:space="preserve">Priemonių, gerinančių ambulatorinių sveikatos priežiūros paslaugų prieinamumą tuberkuliozesergantiems asmenims, įgyvendinimas Rokiškio rajono savivaldybėje </v>
      </c>
      <c r="E66" s="34" t="s">
        <v>855</v>
      </c>
      <c r="F66" s="32"/>
    </row>
    <row r="67" spans="2:6" s="31" customFormat="1" ht="42.75" x14ac:dyDescent="0.25">
      <c r="B67" s="212" t="s">
        <v>243</v>
      </c>
      <c r="C67" s="36" t="str">
        <f>IF('1 lentelė'!C68="","",'1 lentelė'!C68)</f>
        <v/>
      </c>
      <c r="D67" s="108" t="str">
        <f>IF('1 lentelė'!D68="","",'1 lentelė'!D68)</f>
        <v>Priemonė: Pirminės asmens sveikatos priežiūros veiklos efektyvumo didinimas</v>
      </c>
      <c r="E67" s="37"/>
      <c r="F67" s="32"/>
    </row>
    <row r="68" spans="2:6" s="31" customFormat="1" ht="350.25" customHeight="1" x14ac:dyDescent="0.25">
      <c r="B68" s="33" t="s">
        <v>244</v>
      </c>
      <c r="C68" s="35" t="str">
        <f>IF('1 lentelė'!C69="","",'1 lentelė'!C69)</f>
        <v>R056609-270000-0045</v>
      </c>
      <c r="D68" s="34" t="str">
        <f>IF('1 lentelė'!D69="","",'1 lentelė'!D69)</f>
        <v>Pirminės asmens sveikatos priežiūros paslaugų kokybės ir prieinamumo gerinimas VšĮ Biržų rajono savivaldybės poliklinikoje</v>
      </c>
      <c r="E68" s="34" t="s">
        <v>832</v>
      </c>
      <c r="F68" s="32"/>
    </row>
    <row r="69" spans="2:6" s="31" customFormat="1" ht="135" x14ac:dyDescent="0.25">
      <c r="B69" s="33" t="s">
        <v>246</v>
      </c>
      <c r="C69" s="35" t="str">
        <f>IF('1 lentelė'!C70="","",'1 lentelė'!C70)</f>
        <v>R056609-270000-0046</v>
      </c>
      <c r="D69" s="34" t="str">
        <f>IF('1 lentelė'!D70="","",'1 lentelė'!D70)</f>
        <v>Pirminės asmens sveikatos priežiūros paslaugų kokybės ir prieinamumo gerinimas UAB Biržų šeimos gydytojų centre</v>
      </c>
      <c r="E69" s="34" t="s">
        <v>835</v>
      </c>
      <c r="F69" s="32"/>
    </row>
    <row r="70" spans="2:6" s="31" customFormat="1" ht="150" x14ac:dyDescent="0.25">
      <c r="B70" s="33" t="s">
        <v>247</v>
      </c>
      <c r="C70" s="35" t="str">
        <f>IF('1 lentelė'!C71="","",'1 lentelė'!C71)</f>
        <v>R056609-270000-0047</v>
      </c>
      <c r="D70" s="34" t="str">
        <f>IF('1 lentelė'!D71="","",'1 lentelė'!D71)</f>
        <v xml:space="preserve">Pirminės asmens sveikatos priežiūros veikos efektyvumo didinimas Kupiškio rajono savivaldybėje </v>
      </c>
      <c r="E70" s="34" t="s">
        <v>833</v>
      </c>
      <c r="F70" s="32"/>
    </row>
    <row r="71" spans="2:6" s="31" customFormat="1" ht="120" x14ac:dyDescent="0.25">
      <c r="B71" s="33" t="s">
        <v>248</v>
      </c>
      <c r="C71" s="35" t="str">
        <f>IF('1 lentelė'!C72="","",'1 lentelė'!C72)</f>
        <v>R056609-270000-0048</v>
      </c>
      <c r="D71" s="29" t="str">
        <f>IF('1 lentelė'!D72="","",'1 lentelė'!D72)</f>
        <v>Smėlynės šeimos ambulatorijos tikslinių grupių asmenims teikiamų pirminės asmens sveikatos priežiūros paslaugų kokybės ir prieinamumo gerinimas</v>
      </c>
      <c r="E71" s="29" t="s">
        <v>1032</v>
      </c>
      <c r="F71" s="32"/>
    </row>
    <row r="72" spans="2:6" s="31" customFormat="1" ht="45" x14ac:dyDescent="0.25">
      <c r="B72" s="33" t="s">
        <v>249</v>
      </c>
      <c r="C72" s="35" t="str">
        <f>IF('1 lentelė'!C73="","",'1 lentelė'!C73)</f>
        <v>R056609-270000-0049</v>
      </c>
      <c r="D72" s="29" t="s">
        <v>1096</v>
      </c>
      <c r="E72" s="29"/>
      <c r="F72" s="32"/>
    </row>
    <row r="73" spans="2:6" s="31" customFormat="1" ht="120" x14ac:dyDescent="0.25">
      <c r="B73" s="33" t="s">
        <v>250</v>
      </c>
      <c r="C73" s="35" t="str">
        <f>IF('1 lentelė'!C74="","",'1 lentelė'!C74)</f>
        <v>R056609-270000-0050</v>
      </c>
      <c r="D73" s="29" t="str">
        <f>IF('1 lentelė'!D74="","",'1 lentelė'!D74)</f>
        <v>Pirminės asmens sveikatos priežiūros efektyvumo didinimas Pilėnų šeimos medicinos centre</v>
      </c>
      <c r="E73" s="29" t="s">
        <v>1031</v>
      </c>
      <c r="F73" s="32"/>
    </row>
    <row r="74" spans="2:6" s="31" customFormat="1" ht="225" x14ac:dyDescent="0.25">
      <c r="B74" s="33" t="s">
        <v>251</v>
      </c>
      <c r="C74" s="35" t="str">
        <f>IF('1 lentelė'!C75="","",'1 lentelė'!C75)</f>
        <v>R056609-270000-0051</v>
      </c>
      <c r="D74" s="34" t="str">
        <f>IF('1 lentelė'!D75="","",'1 lentelė'!D75)</f>
        <v xml:space="preserve">Pirminės asmens sveikatos priežiūros veiklos efektyvumo didinimas Panevėžio mieste </v>
      </c>
      <c r="E74" s="34" t="s">
        <v>828</v>
      </c>
      <c r="F74" s="32"/>
    </row>
    <row r="75" spans="2:6" s="31" customFormat="1" ht="120" x14ac:dyDescent="0.25">
      <c r="B75" s="33" t="s">
        <v>252</v>
      </c>
      <c r="C75" s="35" t="str">
        <f>IF('1 lentelė'!C76="","",'1 lentelė'!C76)</f>
        <v>R056609-270000-0052</v>
      </c>
      <c r="D75" s="34" t="str">
        <f>IF('1 lentelė'!D76="","",'1 lentelė'!D76)</f>
        <v>UAB "MediCA klinika" teikiamų pirminės asmens sveikatos priežiūros paslaugų efektyvumo didinimas Panevėžio miesto savivaldybėje</v>
      </c>
      <c r="E75" s="29" t="s">
        <v>1030</v>
      </c>
      <c r="F75" s="32"/>
    </row>
    <row r="76" spans="2:6" s="31" customFormat="1" ht="120" x14ac:dyDescent="0.25">
      <c r="B76" s="33" t="s">
        <v>253</v>
      </c>
      <c r="C76" s="35" t="str">
        <f>IF('1 lentelė'!C77="","",'1 lentelė'!C77)</f>
        <v>R056609-270000-0053</v>
      </c>
      <c r="D76" s="34" t="str">
        <f>IF('1 lentelė'!D77="","",'1 lentelė'!D77)</f>
        <v>Vaikams, neįgaliesiems, senyviems teikiamų pirminės asmens sveikatos priežiūros paslaugų kokybės ir prieinamumo gerinimas Kniaudiškių šeimos klinikoje</v>
      </c>
      <c r="E76" s="29" t="s">
        <v>1029</v>
      </c>
      <c r="F76" s="32"/>
    </row>
    <row r="77" spans="2:6" s="31" customFormat="1" ht="180" x14ac:dyDescent="0.25">
      <c r="B77" s="33" t="s">
        <v>254</v>
      </c>
      <c r="C77" s="35" t="str">
        <f>IF('1 lentelė'!C78="","",'1 lentelė'!C78)</f>
        <v>R056609-275000-0054</v>
      </c>
      <c r="D77" s="34" t="str">
        <f>IF('1 lentelė'!D78="","",'1 lentelė'!D78)</f>
        <v xml:space="preserve">Pirminės asmens sveikatos priežiūros veiklos efektyvumo didinimas VšĮ Panevėžio rajono savivaldybės poliklinikoje </v>
      </c>
      <c r="E77" s="34" t="s">
        <v>837</v>
      </c>
      <c r="F77" s="32"/>
    </row>
    <row r="78" spans="2:6" s="31" customFormat="1" ht="180" x14ac:dyDescent="0.25">
      <c r="B78" s="33" t="s">
        <v>255</v>
      </c>
      <c r="C78" s="35" t="str">
        <f>IF('1 lentelė'!C79="","",'1 lentelė'!C79)</f>
        <v>R056609-270000-0055</v>
      </c>
      <c r="D78" s="34" t="str">
        <f>IF('1 lentelė'!D79="","",'1 lentelė'!D79)</f>
        <v>Pirminės asmens sveikatos priežiūros veiklos efektyvumo didinimas VšĮ Krekenavos pirminės sveikatos priežiūros centre</v>
      </c>
      <c r="E78" s="34" t="s">
        <v>829</v>
      </c>
      <c r="F78" s="32"/>
    </row>
    <row r="79" spans="2:6" s="31" customFormat="1" ht="135" x14ac:dyDescent="0.25">
      <c r="B79" s="33" t="s">
        <v>256</v>
      </c>
      <c r="C79" s="35" t="str">
        <f>IF('1 lentelė'!C80="","",'1 lentelė'!C80)</f>
        <v>R056609-274700-0056</v>
      </c>
      <c r="D79" s="34" t="str">
        <f>IF('1 lentelė'!D80="","",'1 lentelė'!D80)</f>
        <v xml:space="preserve">Pasvalio pirminės asmens sveikatos priežiūros centro veiklos efektyvumo didinimas </v>
      </c>
      <c r="E79" s="34" t="s">
        <v>831</v>
      </c>
      <c r="F79" s="32"/>
    </row>
    <row r="80" spans="2:6" s="31" customFormat="1" ht="150" x14ac:dyDescent="0.25">
      <c r="B80" s="33" t="s">
        <v>257</v>
      </c>
      <c r="C80" s="35" t="str">
        <f>IF('1 lentelė'!C81="","",'1 lentelė'!C81)</f>
        <v>R056609-270000-0057</v>
      </c>
      <c r="D80" s="34" t="str">
        <f>IF('1 lentelė'!D81="","",'1 lentelė'!D81)</f>
        <v>UAB "MediCA klinika" teikiamų pirminės asmens sveikatos priežiūros paslaugų efektyvumo didinimas Rokiškio rajono savivaldybėje</v>
      </c>
      <c r="E80" s="34" t="s">
        <v>836</v>
      </c>
      <c r="F80" s="32"/>
    </row>
    <row r="81" spans="2:7" s="31" customFormat="1" ht="180" x14ac:dyDescent="0.25">
      <c r="B81" s="33" t="s">
        <v>258</v>
      </c>
      <c r="C81" s="35" t="str">
        <f>IF('1 lentelė'!C82="","",'1 lentelė'!C82)</f>
        <v>R056609-270000-0058</v>
      </c>
      <c r="D81" s="34" t="str">
        <f>IF('1 lentelė'!D82="","",'1 lentelė'!D82)</f>
        <v>VŠĮ Rokiškio pirminės asmens sveikatos priežiūros centro veiklos efektyvumo didinimas, gerinant teikiamų paslaugų kokybę ir prieinamumą</v>
      </c>
      <c r="E81" s="34" t="s">
        <v>834</v>
      </c>
      <c r="F81" s="32"/>
    </row>
    <row r="82" spans="2:7" s="31" customFormat="1" ht="135" x14ac:dyDescent="0.25">
      <c r="B82" s="33" t="s">
        <v>259</v>
      </c>
      <c r="C82" s="35" t="str">
        <f>IF('1 lentelė'!C83="","",'1 lentelė'!C83)</f>
        <v>R056609-270000-0059</v>
      </c>
      <c r="D82" s="34" t="str">
        <f>IF('1 lentelė'!D83="","",'1 lentelė'!D83)</f>
        <v xml:space="preserve">Priklausomybės nuo opioidų pakaitinio gydymo kabineto įrengimas VšĮ Rokiškio psichikos sveikatos centre </v>
      </c>
      <c r="E82" s="34" t="s">
        <v>830</v>
      </c>
      <c r="F82" s="32"/>
    </row>
    <row r="83" spans="2:7" s="31" customFormat="1" ht="30" x14ac:dyDescent="0.25">
      <c r="B83" s="350" t="s">
        <v>1069</v>
      </c>
      <c r="C83" s="351" t="str">
        <f>IF('1 lentelė'!C84="","",'1 lentelė'!C84)</f>
        <v/>
      </c>
      <c r="D83" s="37" t="str">
        <f>IF('1 lentelė'!D84="","",'1 lentelė'!D84)</f>
        <v xml:space="preserve">Reabilitacijos ir sveikatinimo paslaugų gerinimas </v>
      </c>
      <c r="E83" s="37"/>
      <c r="F83" s="32"/>
    </row>
    <row r="84" spans="2:7" s="31" customFormat="1" ht="105" x14ac:dyDescent="0.25">
      <c r="B84" s="33" t="s">
        <v>1070</v>
      </c>
      <c r="C84" s="310" t="str">
        <f>IF('1 lentelė'!C85="","",'1 lentelė'!C85)</f>
        <v>R056000-273250-1059</v>
      </c>
      <c r="D84" s="29" t="str">
        <f>IF('1 lentelė'!D85="","",'1 lentelė'!D85)</f>
        <v>Rekreacinių ir sveikatinimo paslaugų ir infrastruktūros išvystymas bei plėtra viešosios įstaigos Respublikinės Panevėžio ligoninės filiale Likėnų reabilitacijos ligoninėje</v>
      </c>
      <c r="E84" s="29" t="s">
        <v>1076</v>
      </c>
      <c r="F84" s="32"/>
      <c r="G84" s="352"/>
    </row>
    <row r="85" spans="2:7" s="31" customFormat="1" ht="28.5" x14ac:dyDescent="0.25">
      <c r="B85" s="211" t="s">
        <v>966</v>
      </c>
      <c r="C85" s="106" t="str">
        <f>IF('1 lentelė'!C86="","",'1 lentelė'!C86)</f>
        <v/>
      </c>
      <c r="D85" s="107" t="str">
        <f>IF('1 lentelė'!D86="","",'1 lentelė'!D86)</f>
        <v>Prioritetas: Ekoniminiam augimui palanki aplinka</v>
      </c>
      <c r="E85" s="38"/>
      <c r="F85" s="32"/>
    </row>
    <row r="86" spans="2:7" s="31" customFormat="1" ht="42.75" x14ac:dyDescent="0.25">
      <c r="B86" s="211" t="s">
        <v>550</v>
      </c>
      <c r="C86" s="106" t="str">
        <f>IF('1 lentelė'!C87="","",'1 lentelė'!C87)</f>
        <v/>
      </c>
      <c r="D86" s="107" t="str">
        <f>IF('1 lentelė'!D87="","",'1 lentelė'!D87)</f>
        <v>Tikslas: Padidinti teritorinę sanglauą ir gerinti aplinkos būklę</v>
      </c>
      <c r="E86" s="38"/>
      <c r="F86" s="32"/>
    </row>
    <row r="87" spans="2:7" s="31" customFormat="1" ht="85.5" x14ac:dyDescent="0.25">
      <c r="B87" s="211" t="s">
        <v>551</v>
      </c>
      <c r="C87" s="106" t="str">
        <f>IF('1 lentelė'!C88="","",'1 lentelė'!C88)</f>
        <v/>
      </c>
      <c r="D87" s="107" t="str">
        <f>IF('1 lentelė'!D88="","",'1 lentelė'!D88)</f>
        <v>Uždavinys: Padidinti gyvenamųjų vietovių konkurencingumą, ekonomikos augimą ir gyvenamosios vietos patrauklumą</v>
      </c>
      <c r="E87" s="38"/>
      <c r="F87" s="32"/>
    </row>
    <row r="88" spans="2:7" s="31" customFormat="1" ht="42.75" x14ac:dyDescent="0.25">
      <c r="B88" s="212" t="s">
        <v>552</v>
      </c>
      <c r="C88" s="36" t="str">
        <f>IF('1 lentelė'!C89="","",'1 lentelė'!C89)</f>
        <v/>
      </c>
      <c r="D88" s="108" t="str">
        <f>IF('1 lentelė'!D89="","",'1 lentelė'!D89)</f>
        <v>Priemonė: Kompleksinis Panevėžio miesto dalių atnaujinimas ir plėtra</v>
      </c>
      <c r="E88" s="37"/>
      <c r="F88" s="32"/>
    </row>
    <row r="89" spans="2:7" s="31" customFormat="1" ht="60" x14ac:dyDescent="0.25">
      <c r="B89" s="33" t="s">
        <v>294</v>
      </c>
      <c r="C89" s="35" t="str">
        <f>IF('1 lentelė'!C90="","",'1 lentelė'!C90)</f>
        <v>R059904-342900-0060</v>
      </c>
      <c r="D89" s="29" t="str">
        <f>IF('1 lentelė'!D90="","",'1 lentelė'!D90)</f>
        <v>Panevėžio miesto autobusų stoties teritorijos konversija, pritaikant ją komercinei ir bendruomenių veiklai</v>
      </c>
      <c r="E89" s="24" t="s">
        <v>1117</v>
      </c>
      <c r="F89" s="32"/>
    </row>
    <row r="90" spans="2:7" s="31" customFormat="1" ht="30" x14ac:dyDescent="0.25">
      <c r="B90" s="33" t="s">
        <v>295</v>
      </c>
      <c r="C90" s="35" t="str">
        <f>IF('1 lentelė'!C91="","",'1 lentelė'!C91)</f>
        <v>R059904-292812-0061</v>
      </c>
      <c r="D90" s="29" t="str">
        <f>IF('1 lentelė'!D91="","",'1 lentelė'!D91)</f>
        <v>Panevėžio miesto autobusų stoties prieigų sutvarkymas</v>
      </c>
      <c r="E90" s="24" t="s">
        <v>1117</v>
      </c>
      <c r="F90" s="32"/>
    </row>
    <row r="91" spans="2:7" s="31" customFormat="1" ht="63" x14ac:dyDescent="0.25">
      <c r="B91" s="33" t="s">
        <v>296</v>
      </c>
      <c r="C91" s="35" t="str">
        <f>IF('1 lentelė'!C92="","",'1 lentelė'!C92)</f>
        <v>R059904-292850-0062</v>
      </c>
      <c r="D91" s="34" t="str">
        <f>IF('1 lentelė'!D92="","",'1 lentelė'!D92)</f>
        <v>Jaunimo sodo sutvarkymas</v>
      </c>
      <c r="E91" s="26" t="s">
        <v>1118</v>
      </c>
      <c r="F91" s="32"/>
    </row>
    <row r="92" spans="2:7" s="31" customFormat="1" ht="47.25" x14ac:dyDescent="0.25">
      <c r="B92" s="33" t="s">
        <v>297</v>
      </c>
      <c r="C92" s="35" t="str">
        <f>IF('1 lentelė'!C93="","",'1 lentelė'!C93)</f>
        <v>R059904-293012-0063</v>
      </c>
      <c r="D92" s="34" t="str">
        <f>IF('1 lentelė'!D93="","",'1 lentelė'!D93)</f>
        <v>Laisvės aikštės ir jos prieigų kompleksinis sutvarkymas</v>
      </c>
      <c r="E92" s="26" t="s">
        <v>1119</v>
      </c>
      <c r="F92" s="32"/>
    </row>
    <row r="93" spans="2:7" s="31" customFormat="1" ht="78.75" x14ac:dyDescent="0.25">
      <c r="B93" s="33" t="s">
        <v>298</v>
      </c>
      <c r="C93" s="35" t="str">
        <f>IF('1 lentelė'!C94="","",'1 lentelė'!C94)</f>
        <v>R059904-292819-0064</v>
      </c>
      <c r="D93" s="34" t="str">
        <f>IF('1 lentelė'!D94="","",'1 lentelė'!D94)</f>
        <v xml:space="preserve">Panevėžio Senvagės teritorijos kompleksinis sutvarkymas </v>
      </c>
      <c r="E93" s="26" t="s">
        <v>1120</v>
      </c>
      <c r="F93" s="32"/>
    </row>
    <row r="94" spans="2:7" s="31" customFormat="1" ht="78.75" x14ac:dyDescent="0.25">
      <c r="B94" s="33" t="s">
        <v>299</v>
      </c>
      <c r="C94" s="35" t="str">
        <f>IF('1 lentelė'!C95="","",'1 lentelė'!C95)</f>
        <v>R059904-281219-0065</v>
      </c>
      <c r="D94" s="34" t="str">
        <f>IF('1 lentelė'!D95="","",'1 lentelė'!D95)</f>
        <v>Teritorijos prie „Ekrano“ marių (prie J. Biliūno g.) konversija, pritaikant ją aktyviam poilsiui, užimtumui ir vietos verslo skatinimui.</v>
      </c>
      <c r="E94" s="363" t="s">
        <v>1121</v>
      </c>
      <c r="F94" s="32"/>
    </row>
    <row r="95" spans="2:7" s="31" customFormat="1" ht="45" x14ac:dyDescent="0.25">
      <c r="B95" s="33" t="s">
        <v>300</v>
      </c>
      <c r="C95" s="35" t="str">
        <f>IF('1 lentelė'!C96="","",'1 lentelė'!C96)</f>
        <v>R059904-342812-0066</v>
      </c>
      <c r="D95" s="34" t="str">
        <f>IF('1 lentelė'!D96="","",'1 lentelė'!D96)</f>
        <v>Viešųjų erdvių prie Panevėžio bendruomenių rūmų sutvarkymas</v>
      </c>
      <c r="E95" s="26" t="s">
        <v>1122</v>
      </c>
      <c r="F95" s="32"/>
    </row>
    <row r="96" spans="2:7" s="31" customFormat="1" ht="30" x14ac:dyDescent="0.25">
      <c r="B96" s="33" t="s">
        <v>301</v>
      </c>
      <c r="C96" s="35" t="str">
        <f>IF('1 lentelė'!C97="","",'1 lentelė'!C97)</f>
        <v>R059904-291200-0067</v>
      </c>
      <c r="D96" s="34" t="str">
        <f>IF('1 lentelė'!D97="","",'1 lentelė'!D97)</f>
        <v xml:space="preserve">Viešųjų erdvių prie Laisvės aikštės sutvarkymas </v>
      </c>
      <c r="E96" s="29" t="s">
        <v>1117</v>
      </c>
      <c r="F96" s="32"/>
    </row>
    <row r="97" spans="2:6" s="31" customFormat="1" ht="63" x14ac:dyDescent="0.25">
      <c r="B97" s="33" t="s">
        <v>302</v>
      </c>
      <c r="C97" s="35" t="str">
        <f>IF('1 lentelė'!C98="","",'1 lentelė'!C98)</f>
        <v>R059904-293619-0068</v>
      </c>
      <c r="D97" s="34" t="str">
        <f>IF('1 lentelė'!D98="","",'1 lentelė'!D98)</f>
        <v>J. Janonio gatvės (nuo žiedo iki Savitiškio g.) prieigų sutvarkymas</v>
      </c>
      <c r="E97" s="363" t="s">
        <v>1123</v>
      </c>
      <c r="F97" s="32"/>
    </row>
    <row r="98" spans="2:6" s="31" customFormat="1" ht="90" x14ac:dyDescent="0.25">
      <c r="B98" s="33" t="s">
        <v>303</v>
      </c>
      <c r="C98" s="35" t="str">
        <f>IF('1 lentelė'!C99="","",'1 lentelė'!C99)</f>
        <v>R059904-282919-0069</v>
      </c>
      <c r="D98" s="34" t="str">
        <f>IF('1 lentelė'!D99="","",'1 lentelė'!D99)</f>
        <v>Kultūros ir poilsio parko modernizavimas, gerinant miesto gamtinę aplinką ir gyvenimo kokybę, skatinant lankytojų srautus, aktyvų laisvalaikį</v>
      </c>
      <c r="E98" s="26" t="s">
        <v>1124</v>
      </c>
      <c r="F98" s="32"/>
    </row>
    <row r="99" spans="2:6" s="31" customFormat="1" ht="31.5" x14ac:dyDescent="0.25">
      <c r="B99" s="33" t="s">
        <v>304</v>
      </c>
      <c r="C99" s="35" t="str">
        <f>IF('1 lentelė'!C100="","",'1 lentelė'!C100)</f>
        <v>R059904-293019-0070</v>
      </c>
      <c r="D99" s="34" t="str">
        <f>IF('1 lentelė'!D100="","",'1 lentelė'!D100)</f>
        <v>Nepriklausomybės aikštės ir jos prieigų sutvarkymas</v>
      </c>
      <c r="E99" s="363" t="s">
        <v>1125</v>
      </c>
      <c r="F99" s="32"/>
    </row>
    <row r="100" spans="2:6" s="31" customFormat="1" ht="60" x14ac:dyDescent="0.25">
      <c r="B100" s="33" t="s">
        <v>305</v>
      </c>
      <c r="C100" s="35" t="str">
        <f>IF('1 lentelė'!C101="","",'1 lentelė'!C101)</f>
        <v>R059904-283019-0071</v>
      </c>
      <c r="D100" s="34" t="str">
        <f>IF('1 lentelė'!D101="","",'1 lentelė'!D101)</f>
        <v>Nevėžio upės ir pakrančių sutvarkymas (atkarpa nuo Stoties g. tilto iki Nemuno g. tilto)</v>
      </c>
      <c r="E100" s="26" t="s">
        <v>1126</v>
      </c>
      <c r="F100" s="32"/>
    </row>
    <row r="101" spans="2:6" s="31" customFormat="1" ht="110.25" x14ac:dyDescent="0.25">
      <c r="B101" s="33" t="s">
        <v>306</v>
      </c>
      <c r="C101" s="35" t="str">
        <f>IF('1 lentelė'!C102="","",'1 lentelė'!C102)</f>
        <v>R059904-282919-0072</v>
      </c>
      <c r="D101" s="34" t="str">
        <f>IF('1 lentelė'!D102="","",'1 lentelė'!D102)</f>
        <v>Skaistakalnio parko ir jo prieigų sutvarkymas</v>
      </c>
      <c r="E101" s="26" t="s">
        <v>1127</v>
      </c>
      <c r="F101" s="32"/>
    </row>
    <row r="102" spans="2:6" s="31" customFormat="1" ht="30" x14ac:dyDescent="0.25">
      <c r="B102" s="33" t="s">
        <v>307</v>
      </c>
      <c r="C102" s="35" t="str">
        <f>IF('1 lentelė'!C103="","",'1 lentelė'!C103)</f>
        <v>R059904-291900-0073</v>
      </c>
      <c r="D102" s="29" t="str">
        <f>IF('1 lentelė'!D103="","",'1 lentelė'!D103)</f>
        <v>Elektronikos gatvės prieigų sutvarkymas</v>
      </c>
      <c r="E102" s="29" t="s">
        <v>1128</v>
      </c>
      <c r="F102" s="32"/>
    </row>
    <row r="103" spans="2:6" s="31" customFormat="1" ht="110.25" x14ac:dyDescent="0.25">
      <c r="B103" s="33" t="s">
        <v>1130</v>
      </c>
      <c r="C103" s="310" t="str">
        <f>IF('1 lentelė'!C104="","",'1 lentelė'!C104)</f>
        <v>R059907-361219-1073</v>
      </c>
      <c r="D103" s="29" t="str">
        <f>IF('1 lentelė'!D104="","",'1 lentelė'!D104)</f>
        <v>Susisiekimo su Panevėžio LEZ gerinimas, modernizuojant J. Janonio g.–Vakarinės g.–Pramonės g. sankryžą</v>
      </c>
      <c r="E103" s="288" t="s">
        <v>1133</v>
      </c>
      <c r="F103" s="32"/>
    </row>
    <row r="104" spans="2:6" s="31" customFormat="1" ht="42.75" x14ac:dyDescent="0.25">
      <c r="B104" s="212" t="s">
        <v>553</v>
      </c>
      <c r="C104" s="36" t="str">
        <f>IF('1 lentelė'!C105="","",'1 lentelė'!C105)</f>
        <v/>
      </c>
      <c r="D104" s="108" t="str">
        <f>IF('1 lentelė'!D105="","",'1 lentelė'!D105)</f>
        <v>Priemonė: Biržų, Kupiškio, Pasvalio ir Rokiškio miestų kompleksinė plėtra</v>
      </c>
      <c r="E104" s="37"/>
      <c r="F104" s="32"/>
    </row>
    <row r="105" spans="2:6" s="31" customFormat="1" ht="45" x14ac:dyDescent="0.25">
      <c r="B105" s="33" t="s">
        <v>325</v>
      </c>
      <c r="C105" s="35" t="str">
        <f>IF('1 lentelė'!C106="","",'1 lentelė'!C106)</f>
        <v>R059905-292800-0074</v>
      </c>
      <c r="D105" s="29" t="str">
        <f>IF('1 lentelė'!D106="","",'1 lentelė'!D106)</f>
        <v>Projektas išbrauktas RPT 2020 vasario 28 d. sprendimu Nr. 51/4S-7</v>
      </c>
      <c r="E105" s="34"/>
      <c r="F105" s="32"/>
    </row>
    <row r="106" spans="2:6" s="31" customFormat="1" ht="75" x14ac:dyDescent="0.25">
      <c r="B106" s="33" t="s">
        <v>326</v>
      </c>
      <c r="C106" s="35" t="str">
        <f>IF('1 lentelė'!C107="","",'1 lentelė'!C107)</f>
        <v>R059905-293000-0075</v>
      </c>
      <c r="D106" s="29" t="str">
        <f>IF('1 lentelė'!D107="","",'1 lentelė'!D107)</f>
        <v>Viešųjų erdvių Biržų m., regioninio parko teritorijoje, modernizavimas ir pritaikymas bendruomenės veiklai,  laisvalaikio užimtumui ir poilsiui</v>
      </c>
      <c r="E106" s="34" t="s">
        <v>1035</v>
      </c>
      <c r="F106" s="32"/>
    </row>
    <row r="107" spans="2:6" s="31" customFormat="1" ht="225" x14ac:dyDescent="0.25">
      <c r="B107" s="33" t="s">
        <v>327</v>
      </c>
      <c r="C107" s="35" t="str">
        <f>IF('1 lentelė'!C108="","",'1 lentelė'!C108)</f>
        <v>R059905-300000-0076</v>
      </c>
      <c r="D107" s="34" t="str">
        <f>IF('1 lentelė'!D108="","",'1 lentelė'!D108)</f>
        <v>Gyvenamosios aplinkos gerinimas gyvenamuosiuose daugiabučių namų rajonuose Biržų m.</v>
      </c>
      <c r="E107" s="34" t="s">
        <v>810</v>
      </c>
      <c r="F107" s="32"/>
    </row>
    <row r="108" spans="2:6" s="31" customFormat="1" ht="45" x14ac:dyDescent="0.25">
      <c r="B108" s="33" t="s">
        <v>328</v>
      </c>
      <c r="C108" s="35" t="str">
        <f>IF('1 lentelė'!C109="","",'1 lentelė'!C109)</f>
        <v>R059905-292800-0077</v>
      </c>
      <c r="D108" s="29" t="str">
        <f>IF('1 lentelė'!D109="","",'1 lentelė'!D109)</f>
        <v>Projektas išbrauktas RPT 2020 vasario 28 d. sprendimu Nr. 51/4S-7</v>
      </c>
      <c r="E108" s="34"/>
      <c r="F108" s="32"/>
    </row>
    <row r="109" spans="2:6" s="31" customFormat="1" ht="45" x14ac:dyDescent="0.25">
      <c r="B109" s="33" t="s">
        <v>329</v>
      </c>
      <c r="C109" s="35" t="str">
        <f>IF('1 lentelė'!C110="","",'1 lentelė'!C110)</f>
        <v>R059905-000000-0078</v>
      </c>
      <c r="D109" s="34" t="str">
        <f>IF('1 lentelė'!D110="","",'1 lentelė'!D110)</f>
        <v xml:space="preserve">Projektas RPT 2018-10-26 sprendimu Nr. 51/4S-26 išbrauktas </v>
      </c>
      <c r="E109" s="34"/>
      <c r="F109" s="32"/>
    </row>
    <row r="110" spans="2:6" s="31" customFormat="1" ht="105" x14ac:dyDescent="0.25">
      <c r="B110" s="33" t="s">
        <v>330</v>
      </c>
      <c r="C110" s="35" t="str">
        <f>IF('1 lentelė'!C111="","",'1 lentelė'!C111)</f>
        <v>R059905-311240-0079</v>
      </c>
      <c r="D110" s="34" t="str">
        <f>IF('1 lentelė'!D111="","",'1 lentelė'!D111)</f>
        <v xml:space="preserve">Gamybinės teritorijos, esančios Krantinės g., Kupiškio mieste, konversija, prielaidų privačioms investicijoms sudarymas </v>
      </c>
      <c r="E110" s="34" t="s">
        <v>806</v>
      </c>
      <c r="F110" s="32"/>
    </row>
    <row r="111" spans="2:6" s="31" customFormat="1" ht="195" x14ac:dyDescent="0.25">
      <c r="B111" s="33" t="s">
        <v>331</v>
      </c>
      <c r="C111" s="35" t="str">
        <f>IF('1 lentelė'!C112="","",'1 lentelė'!C112)</f>
        <v>R059905-290950-0080</v>
      </c>
      <c r="D111" s="34" t="str">
        <f>IF('1 lentelė'!D112="","",'1 lentelė'!D112)</f>
        <v>Autobusų stoties pastato ir viešųjų erdvių Gedimino g. 96, Kupiškio mieste, modernizavimas</v>
      </c>
      <c r="E111" s="34" t="s">
        <v>809</v>
      </c>
      <c r="F111" s="32"/>
    </row>
    <row r="112" spans="2:6" s="31" customFormat="1" ht="120" x14ac:dyDescent="0.25">
      <c r="B112" s="33" t="s">
        <v>332</v>
      </c>
      <c r="C112" s="35" t="str">
        <f>IF('1 lentelė'!C113="","",'1 lentelė'!C113)</f>
        <v>R059905-291250-0081</v>
      </c>
      <c r="D112" s="34" t="str">
        <f>IF('1 lentelė'!D113="","",'1 lentelė'!D113)</f>
        <v xml:space="preserve">Centrinės Kupiškio miesto dalies viešųjų erdvių modernizavimas ir pritaikymas bendruomenės veikloms </v>
      </c>
      <c r="E112" s="34" t="s">
        <v>807</v>
      </c>
      <c r="F112" s="32"/>
    </row>
    <row r="113" spans="2:6" s="31" customFormat="1" ht="225" x14ac:dyDescent="0.25">
      <c r="B113" s="33" t="s">
        <v>333</v>
      </c>
      <c r="C113" s="35" t="str">
        <f>IF('1 lentelė'!C114="","",'1 lentelė'!C114)</f>
        <v>R059905-281232-0082</v>
      </c>
      <c r="D113" s="34" t="str">
        <f>IF('1 lentelė'!D114="","",'1 lentelė'!D114)</f>
        <v xml:space="preserve">Kupiškio miesto viešųjų erdvių sutvarkymas ir pritaikymas poilsiui, sveikatinimui, užimtumui </v>
      </c>
      <c r="E113" s="34" t="s">
        <v>808</v>
      </c>
      <c r="F113" s="32"/>
    </row>
    <row r="114" spans="2:6" s="31" customFormat="1" ht="165" x14ac:dyDescent="0.25">
      <c r="B114" s="33" t="s">
        <v>334</v>
      </c>
      <c r="C114" s="35" t="str">
        <f>IF('1 lentelė'!C115="","",'1 lentelė'!C115)</f>
        <v>R059903-290000-0083</v>
      </c>
      <c r="D114" s="34" t="str">
        <f>IF('1 lentelė'!D115="","",'1 lentelė'!D115)</f>
        <v xml:space="preserve">Pasvalio miesto viešosios infrastruktūros plėtros II etapas </v>
      </c>
      <c r="E114" s="34" t="s">
        <v>811</v>
      </c>
      <c r="F114" s="32"/>
    </row>
    <row r="115" spans="2:6" s="31" customFormat="1" ht="135" x14ac:dyDescent="0.25">
      <c r="B115" s="33" t="s">
        <v>335</v>
      </c>
      <c r="C115" s="35" t="str">
        <f>IF('1 lentelė'!C116="","",'1 lentelė'!C116)</f>
        <v>R059903-300500-0084</v>
      </c>
      <c r="D115" s="34" t="str">
        <f>IF('1 lentelė'!D116="","",'1 lentelė'!D116)</f>
        <v>Urbanistinės teritorijos Rokiškio mieste tarp Respublikos-Aušros-Parko-Taikos-Vilties-P.Širvio-Jaunystės-Panevėžio-Perkūno-Kauno-J.Basanavičiaus-Ąžuolų-Tyzenhauzų-Pievų-Juodupės-Laisvės gatvių sutvarkymas ir plėtra, III etapas</v>
      </c>
      <c r="E115" s="34" t="s">
        <v>812</v>
      </c>
      <c r="F115" s="32"/>
    </row>
    <row r="116" spans="2:6" s="31" customFormat="1" ht="120" x14ac:dyDescent="0.25">
      <c r="B116" s="33" t="s">
        <v>1043</v>
      </c>
      <c r="C116" s="310" t="str">
        <f>IF('1 lentelė'!C117="","",'1 lentelė'!C117)</f>
        <v>R059907-363100-1084</v>
      </c>
      <c r="D116" s="29" t="str">
        <f>IF('1 lentelė'!D117="","",'1 lentelė'!D117)</f>
        <v>Pastato Gedimino g. 53B, Kupiškyje, atnaujinimas ir pritaikymas verslui</v>
      </c>
      <c r="E116" s="29" t="s">
        <v>1052</v>
      </c>
      <c r="F116" s="32"/>
    </row>
    <row r="117" spans="2:6" s="31" customFormat="1" ht="150.75" customHeight="1" x14ac:dyDescent="0.25">
      <c r="B117" s="33" t="s">
        <v>1097</v>
      </c>
      <c r="C117" s="310" t="str">
        <f>IF('1 lentelė'!C118="","",'1 lentelė'!C118)</f>
        <v>R059905-363100-2084</v>
      </c>
      <c r="D117" s="310" t="str">
        <f>IF('1 lentelė'!D118="","",'1 lentelė'!D118)</f>
        <v>Biržų miesto viešųjų erdvių buvusioje estrados teritorijoje ir piliavietės teritorijoje su prieigomis modernizavimas, kuriant papildomus ir stiprinant esamus traukos centrus</v>
      </c>
      <c r="E117" s="360" t="s">
        <v>1098</v>
      </c>
      <c r="F117" s="32"/>
    </row>
    <row r="118" spans="2:6" s="31" customFormat="1" ht="150.75" customHeight="1" x14ac:dyDescent="0.25">
      <c r="B118" s="33" t="s">
        <v>1108</v>
      </c>
      <c r="C118" s="310" t="str">
        <f>IF('1 lentelė'!C119="","",'1 lentelė'!C119)</f>
        <v>R059907-362900-3084</v>
      </c>
      <c r="D118" s="310" t="str">
        <f>IF('1 lentelė'!D119="","",'1 lentelė'!D119)</f>
        <v>Naujo sklypo Biržų m. Plento g. 2C įrengimas, sukuriant palankią infrastruktūrą privačioms investicijoms</v>
      </c>
      <c r="E118" s="288" t="s">
        <v>1115</v>
      </c>
      <c r="F118" s="32"/>
    </row>
    <row r="119" spans="2:6" s="31" customFormat="1" ht="42.75" x14ac:dyDescent="0.25">
      <c r="B119" s="212" t="s">
        <v>554</v>
      </c>
      <c r="C119" s="36" t="str">
        <f>IF('1 lentelė'!C120="","",'1 lentelė'!C120)</f>
        <v/>
      </c>
      <c r="D119" s="108" t="str">
        <f>IF('1 lentelė'!D120="","",'1 lentelė'!D120)</f>
        <v>Priemonė: Vietinių kelių techninių parametrų ir eismo saugos gerinimas</v>
      </c>
      <c r="E119" s="37"/>
      <c r="F119" s="32"/>
    </row>
    <row r="120" spans="2:6" s="31" customFormat="1" ht="150" x14ac:dyDescent="0.25">
      <c r="B120" s="33" t="s">
        <v>354</v>
      </c>
      <c r="C120" s="35" t="str">
        <f>IF('1 lentelė'!C121="","",'1 lentelė'!C121)</f>
        <v>R055511-120800-0085</v>
      </c>
      <c r="D120" s="34" t="str">
        <f>IF('1 lentelė'!D121="","",'1 lentelė'!D121)</f>
        <v xml:space="preserve">Biržų miesto D.Poškos–J.Šimkaus–P.Jakubėno ir Žvejų - Ežero gatvių rekonstravimas </v>
      </c>
      <c r="E120" s="34" t="s">
        <v>803</v>
      </c>
      <c r="F120" s="32"/>
    </row>
    <row r="121" spans="2:6" s="31" customFormat="1" ht="195" x14ac:dyDescent="0.25">
      <c r="B121" s="33" t="s">
        <v>355</v>
      </c>
      <c r="C121" s="35" t="str">
        <f>IF('1 lentelė'!C122="","",'1 lentelė'!C122)</f>
        <v>R055511-120000-0086</v>
      </c>
      <c r="D121" s="34" t="str">
        <f>IF('1 lentelė'!D122="","",'1 lentelė'!D122)</f>
        <v>Transporto infrastruktūros modernizavimas Kupiškio mieste, S. Dariaus ir S. Girėno g., Topolių g. ir Račiupėnų g.</v>
      </c>
      <c r="E121" s="34" t="s">
        <v>804</v>
      </c>
      <c r="F121" s="32"/>
    </row>
    <row r="122" spans="2:6" s="31" customFormat="1" ht="165" x14ac:dyDescent="0.25">
      <c r="B122" s="33" t="s">
        <v>356</v>
      </c>
      <c r="C122" s="35" t="str">
        <f>IF('1 lentelė'!C123="","",'1 lentelė'!C123)</f>
        <v>R055511-120000-0087</v>
      </c>
      <c r="D122" s="34" t="str">
        <f>IF('1 lentelė'!D123="","",'1 lentelė'!D123)</f>
        <v>Pasvalio miesto Biržų gatvės rekonstravimas I etapas</v>
      </c>
      <c r="E122" s="34" t="s">
        <v>800</v>
      </c>
      <c r="F122" s="32"/>
    </row>
    <row r="123" spans="2:6" s="31" customFormat="1" ht="135" x14ac:dyDescent="0.25">
      <c r="B123" s="33" t="s">
        <v>357</v>
      </c>
      <c r="C123" s="35" t="str">
        <f>IF('1 lentelė'!C124="","",'1 lentelė'!C124)</f>
        <v>R055511-120800-0088</v>
      </c>
      <c r="D123" s="34" t="str">
        <f>IF('1 lentelė'!D124="","",'1 lentelė'!D124)</f>
        <v xml:space="preserve">Rokiškio miesto Kauno ir Perkūno gatvių dalių rekonstravimas   </v>
      </c>
      <c r="E123" s="34" t="s">
        <v>801</v>
      </c>
      <c r="F123" s="32"/>
    </row>
    <row r="124" spans="2:6" s="31" customFormat="1" ht="60" x14ac:dyDescent="0.25">
      <c r="B124" s="33" t="s">
        <v>358</v>
      </c>
      <c r="C124" s="35" t="str">
        <f>IF('1 lentelė'!C125="","",'1 lentelė'!C125)</f>
        <v>R055511-120800-0089</v>
      </c>
      <c r="D124" s="29" t="str">
        <f>IF('1 lentelė'!D125="","",'1 lentelė'!D125)</f>
        <v xml:space="preserve">Rokiškio miesto Aušros g. (nuo sankirtos su J. Gruodžio g. iki sankirtos su Kauno g.) rekonstravimas </v>
      </c>
      <c r="E124" s="29" t="s">
        <v>1053</v>
      </c>
      <c r="F124" s="32"/>
    </row>
    <row r="125" spans="2:6" s="31" customFormat="1" ht="255" x14ac:dyDescent="0.25">
      <c r="B125" s="33" t="s">
        <v>359</v>
      </c>
      <c r="C125" s="35" t="str">
        <f>IF('1 lentelė'!C126="","",'1 lentelė'!C126)</f>
        <v>R055511-120000-0090</v>
      </c>
      <c r="D125" s="34" t="str">
        <f>IF('1 lentelė'!D126="","",'1 lentelė'!D126)</f>
        <v>Vietinių kelių techninių parametrų ir eismo saugos gerinimas Panevėžio rajone</v>
      </c>
      <c r="E125" s="34" t="s">
        <v>802</v>
      </c>
      <c r="F125" s="32"/>
    </row>
    <row r="126" spans="2:6" s="31" customFormat="1" ht="75" x14ac:dyDescent="0.25">
      <c r="B126" s="33" t="s">
        <v>360</v>
      </c>
      <c r="C126" s="35" t="str">
        <f>IF('1 lentelė'!C127="","",'1 lentelė'!C127)</f>
        <v>R055511-125000-0091</v>
      </c>
      <c r="D126" s="34" t="str">
        <f>IF('1 lentelė'!D127="","",'1 lentelė'!D127)</f>
        <v>A. Jakšto gatvės rekonstrukcija</v>
      </c>
      <c r="E126" s="34" t="s">
        <v>805</v>
      </c>
      <c r="F126" s="32"/>
    </row>
    <row r="127" spans="2:6" s="31" customFormat="1" ht="42.75" x14ac:dyDescent="0.25">
      <c r="B127" s="212" t="s">
        <v>555</v>
      </c>
      <c r="C127" s="36" t="str">
        <f>IF('1 lentelė'!C128="","",'1 lentelė'!C128)</f>
        <v/>
      </c>
      <c r="D127" s="108" t="str">
        <f>IF('1 lentelė'!D128="","",'1 lentelė'!D128)</f>
        <v>Priemonė: Kultūros infrastruktūros modernizavimas</v>
      </c>
      <c r="E127" s="37"/>
      <c r="F127" s="32"/>
    </row>
    <row r="128" spans="2:6" s="31" customFormat="1" ht="105" x14ac:dyDescent="0.25">
      <c r="B128" s="33" t="s">
        <v>385</v>
      </c>
      <c r="C128" s="35" t="str">
        <f>IF('1 lentelė'!C129="","",'1 lentelė'!C129)</f>
        <v>R053305-330000-0092</v>
      </c>
      <c r="D128" s="34" t="str">
        <f>IF('1 lentelė'!D129="","",'1 lentelė'!D129)</f>
        <v>Nenaudojamo kitos paskirties pastato Biržuose, Rotušės g. 2A, pritaikymas kultūros reikmėms</v>
      </c>
      <c r="E128" s="34" t="s">
        <v>814</v>
      </c>
      <c r="F128" s="32"/>
    </row>
    <row r="129" spans="2:6" s="31" customFormat="1" ht="31.5" x14ac:dyDescent="0.25">
      <c r="B129" s="33" t="s">
        <v>386</v>
      </c>
      <c r="C129" s="35" t="str">
        <f>IF('1 lentelė'!C130="","",'1 lentelė'!C130)</f>
        <v>R053304-332950-0093</v>
      </c>
      <c r="D129" s="29" t="str">
        <f>IF('1 lentelė'!D130="","",'1 lentelė'!D130)</f>
        <v>Juozo Miltinio dramos teatro įrangos atnaujinimas</v>
      </c>
      <c r="E129" s="50" t="s">
        <v>874</v>
      </c>
      <c r="F129" s="32"/>
    </row>
    <row r="130" spans="2:6" s="31" customFormat="1" ht="75" x14ac:dyDescent="0.25">
      <c r="B130" s="33" t="s">
        <v>387</v>
      </c>
      <c r="C130" s="35" t="str">
        <f>IF('1 lentelė'!C131="","",'1 lentelė'!C131)</f>
        <v>R053304-335000-0094</v>
      </c>
      <c r="D130" s="29" t="str">
        <f>IF('1 lentelė'!D131="","",'1 lentelė'!D131)</f>
        <v>Panevėžio apskrities Gabrielės Petkevičaitės-Bitės viešosios bibliotekos pastato modernizavimas, Aukštaičių g.4, Panevėžys</v>
      </c>
      <c r="E130" s="51" t="s">
        <v>875</v>
      </c>
      <c r="F130" s="32"/>
    </row>
    <row r="131" spans="2:6" s="31" customFormat="1" ht="315" x14ac:dyDescent="0.25">
      <c r="B131" s="33" t="s">
        <v>388</v>
      </c>
      <c r="C131" s="35" t="str">
        <f>IF('1 lentelė'!C132="","",'1 lentelė'!C132)</f>
        <v>R053305-334650-0095</v>
      </c>
      <c r="D131" s="34" t="str">
        <f>IF('1 lentelė'!D132="","",'1 lentelė'!D132)</f>
        <v>Moigių namų pastatų komplekso modernizavimas ir pritaikymas visuomenės poreikiams</v>
      </c>
      <c r="E131" s="34" t="s">
        <v>816</v>
      </c>
      <c r="F131" s="32"/>
    </row>
    <row r="132" spans="2:6" s="31" customFormat="1" ht="270" x14ac:dyDescent="0.25">
      <c r="B132" s="33" t="s">
        <v>389</v>
      </c>
      <c r="C132" s="35" t="str">
        <f>IF('1 lentelė'!C133="","",'1 lentelė'!C133)</f>
        <v>R053305-330000-0096</v>
      </c>
      <c r="D132" s="34" t="str">
        <f>IF('1 lentelė'!D133="","",'1 lentelė'!D133)</f>
        <v>Pasvalio krašto muziejus – modernus kultūros populiarinimo, edukacijos ir relaksacijos centras</v>
      </c>
      <c r="E132" s="34" t="s">
        <v>815</v>
      </c>
      <c r="F132" s="32"/>
    </row>
    <row r="133" spans="2:6" s="31" customFormat="1" ht="180" x14ac:dyDescent="0.25">
      <c r="B133" s="33" t="s">
        <v>390</v>
      </c>
      <c r="C133" s="35" t="str">
        <f>IF('1 lentelė'!C134="","",'1 lentelė'!C134)</f>
        <v>R053305-330000-0097</v>
      </c>
      <c r="D133" s="34" t="str">
        <f>IF('1 lentelė'!D134="","",'1 lentelė'!D134)</f>
        <v xml:space="preserve">Rokiškio rajono savivaldybės Juozo Keliuočio viešosios bibliotekos pastato Rokiškyje, Nepriklausomybės a. 16, ir kiemo rekonstravimas bei modernizavimas bei priestato statyba </v>
      </c>
      <c r="E133" s="34" t="s">
        <v>813</v>
      </c>
      <c r="F133" s="32"/>
    </row>
    <row r="134" spans="2:6" s="31" customFormat="1" ht="28.5" x14ac:dyDescent="0.25">
      <c r="B134" s="212" t="s">
        <v>556</v>
      </c>
      <c r="C134" s="36" t="str">
        <f>IF('1 lentelė'!C135="","",'1 lentelė'!C135)</f>
        <v/>
      </c>
      <c r="D134" s="108" t="str">
        <f>IF('1 lentelė'!D135="","",'1 lentelė'!D135)</f>
        <v>Priemonė: Kultūros paveldo objektų aktualizavimas</v>
      </c>
      <c r="E134" s="37"/>
      <c r="F134" s="32"/>
    </row>
    <row r="135" spans="2:6" s="31" customFormat="1" ht="120" x14ac:dyDescent="0.25">
      <c r="B135" s="33" t="s">
        <v>393</v>
      </c>
      <c r="C135" s="35" t="str">
        <f>IF('1 lentelė'!C136="","",'1 lentelė'!C136)</f>
        <v>R053302-442950-0098</v>
      </c>
      <c r="D135" s="34" t="str">
        <f>IF('1 lentelė'!D136="","",'1 lentelė'!D136)</f>
        <v>Panevėžio miesto Dailės galerijos aktualizavimas</v>
      </c>
      <c r="E135" s="34" t="s">
        <v>794</v>
      </c>
      <c r="F135" s="32"/>
    </row>
    <row r="136" spans="2:6" s="31" customFormat="1" ht="150" x14ac:dyDescent="0.25">
      <c r="B136" s="33" t="s">
        <v>394</v>
      </c>
      <c r="C136" s="35" t="str">
        <f>IF('1 lentelė'!C137="","",'1 lentelė'!C137)</f>
        <v>R053302-440000-0099</v>
      </c>
      <c r="D136" s="34" t="str">
        <f>IF('1 lentelė'!D137="","",'1 lentelė'!D137)</f>
        <v>Upytės dvaro svirno tvarkyba ir aktualizavimas“</v>
      </c>
      <c r="E136" s="34" t="s">
        <v>793</v>
      </c>
      <c r="F136" s="32"/>
    </row>
    <row r="137" spans="2:6" s="31" customFormat="1" ht="150" x14ac:dyDescent="0.25">
      <c r="B137" s="33" t="s">
        <v>395</v>
      </c>
      <c r="C137" s="35" t="str">
        <f>IF('1 lentelė'!C138="","",'1 lentelė'!C138)</f>
        <v>R053302-440000-0100</v>
      </c>
      <c r="D137" s="34" t="str">
        <f>IF('1 lentelė'!D138="","",'1 lentelė'!D138)</f>
        <v>Palėvenės buvusio dominikonų vienuolyno ansamblio restauravimas ir pritaikymas šiuolaikinės visuomenės socialiniams ir ekonominiams poreikiams</v>
      </c>
      <c r="E137" s="34" t="s">
        <v>1037</v>
      </c>
      <c r="F137" s="32"/>
    </row>
    <row r="138" spans="2:6" s="31" customFormat="1" ht="71.25" x14ac:dyDescent="0.25">
      <c r="B138" s="212" t="s">
        <v>557</v>
      </c>
      <c r="C138" s="36" t="str">
        <f>IF('1 lentelė'!C139="","",'1 lentelė'!C139)</f>
        <v/>
      </c>
      <c r="D138" s="108" t="str">
        <f>IF('1 lentelė'!D139="","",'1 lentelė'!D139)</f>
        <v xml:space="preserve">Priemonė: Savivaldybes jungiančių turizmo trasų ir turizmo maršrutų informacinės infrastruktūros plėtra </v>
      </c>
      <c r="E138" s="37"/>
      <c r="F138" s="32"/>
    </row>
    <row r="139" spans="2:6" s="31" customFormat="1" ht="375" x14ac:dyDescent="0.25">
      <c r="B139" s="33" t="s">
        <v>402</v>
      </c>
      <c r="C139" s="35" t="str">
        <f>IF('1 lentelė'!C140="","",'1 lentelė'!C140)</f>
        <v>R058821-425000-0101</v>
      </c>
      <c r="D139" s="29" t="str">
        <f>IF('1 lentelė'!D140="","",'1 lentelė'!D140)</f>
        <v>Panevėžio miesto ir Panevėžio rajono turizmo  informacinės infrastruktūros plėtra</v>
      </c>
      <c r="E139" s="34" t="s">
        <v>1038</v>
      </c>
      <c r="F139" s="32"/>
    </row>
    <row r="140" spans="2:6" s="31" customFormat="1" ht="139.5" customHeight="1" x14ac:dyDescent="0.25">
      <c r="B140" s="33" t="s">
        <v>403</v>
      </c>
      <c r="C140" s="35" t="str">
        <f>IF('1 lentelė'!C141="","",'1 lentelė'!C141)</f>
        <v>R058821-500000-0102</v>
      </c>
      <c r="D140" s="34" t="str">
        <f>IF('1 lentelė'!D141="","",'1 lentelė'!D141)</f>
        <v>Turizmo trasų ir turizmo maršrutų informacinės infrastruktūros plėtra Biržų, Kupiškio, Pasvalio ir Rokiškio rajonų savivaldybėse</v>
      </c>
      <c r="E140" s="34" t="s">
        <v>792</v>
      </c>
      <c r="F140" s="32"/>
    </row>
    <row r="141" spans="2:6" s="31" customFormat="1" ht="42.75" x14ac:dyDescent="0.25">
      <c r="B141" s="212" t="s">
        <v>558</v>
      </c>
      <c r="C141" s="36" t="str">
        <f>IF('1 lentelė'!C142="","",'1 lentelė'!C142)</f>
        <v/>
      </c>
      <c r="D141" s="108" t="str">
        <f>IF('1 lentelė'!D142="","",'1 lentelė'!D142)</f>
        <v>Priemonė: Regiono judumo didinimas plėtojant regionų jungtis (Via Baltica)</v>
      </c>
      <c r="E141" s="37"/>
      <c r="F141" s="32"/>
    </row>
    <row r="142" spans="2:6" s="31" customFormat="1" ht="45" x14ac:dyDescent="0.25">
      <c r="B142" s="33" t="s">
        <v>412</v>
      </c>
      <c r="C142" s="35" t="str">
        <f>IF('1 lentelė'!C143="","",'1 lentelė'!C143)</f>
        <v>R055501-133612-0103</v>
      </c>
      <c r="D142" s="29" t="s">
        <v>1055</v>
      </c>
      <c r="E142" s="29"/>
      <c r="F142" s="32"/>
    </row>
    <row r="143" spans="2:6" s="31" customFormat="1" ht="57" x14ac:dyDescent="0.25">
      <c r="B143" s="211" t="s">
        <v>413</v>
      </c>
      <c r="C143" s="106" t="str">
        <f>IF('1 lentelė'!C144="","",'1 lentelė'!C144)</f>
        <v/>
      </c>
      <c r="D143" s="107" t="str">
        <f>IF('1 lentelė'!D144="","",'1 lentelė'!D144)</f>
        <v>Uždavinys: Pagerinti gyvenamąją aplinką bei skatinti darnų išteklių naudojimą</v>
      </c>
      <c r="E143" s="38"/>
      <c r="F143" s="32"/>
    </row>
    <row r="144" spans="2:6" s="31" customFormat="1" ht="71.25" x14ac:dyDescent="0.25">
      <c r="B144" s="212" t="s">
        <v>559</v>
      </c>
      <c r="C144" s="36" t="str">
        <f>IF('1 lentelė'!C145="","",'1 lentelė'!C145)</f>
        <v/>
      </c>
      <c r="D144" s="108" t="str">
        <f>IF('1 lentelė'!D145="","",'1 lentelė'!D145)</f>
        <v>Priemonė: Kaimo gyvenamųjų vietovių (turinčių 1-6 tūkst. gyventojų) atnaujinimas ir plėtra</v>
      </c>
      <c r="E144" s="37"/>
      <c r="F144" s="32"/>
    </row>
    <row r="145" spans="2:6" s="31" customFormat="1" ht="105" x14ac:dyDescent="0.25">
      <c r="B145" s="33" t="s">
        <v>433</v>
      </c>
      <c r="C145" s="35" t="str">
        <f>IF('1 lentelė'!C146="","",'1 lentelė'!C146)</f>
        <v>R059908-282900-0104</v>
      </c>
      <c r="D145" s="34" t="str">
        <f>IF('1 lentelė'!D146="","",'1 lentelė'!D146)</f>
        <v>Biržų kaimo gyvenamųjų vietovių atnaujinimas</v>
      </c>
      <c r="E145" s="34" t="s">
        <v>846</v>
      </c>
      <c r="F145" s="32"/>
    </row>
    <row r="146" spans="2:6" s="31" customFormat="1" ht="105" x14ac:dyDescent="0.25">
      <c r="B146" s="33" t="s">
        <v>434</v>
      </c>
      <c r="C146" s="35" t="str">
        <f>IF('1 lentelė'!C147="","",'1 lentelė'!C147)</f>
        <v>R059908-290000-0105</v>
      </c>
      <c r="D146" s="34" t="str">
        <f>IF('1 lentelė'!D147="","",'1 lentelė'!D147)</f>
        <v>Vabalninko miesto gyvenamųjų vietovių atnaujinimas</v>
      </c>
      <c r="E146" s="34" t="s">
        <v>838</v>
      </c>
      <c r="F146" s="32"/>
    </row>
    <row r="147" spans="2:6" s="31" customFormat="1" ht="135" x14ac:dyDescent="0.25">
      <c r="B147" s="33" t="s">
        <v>435</v>
      </c>
      <c r="C147" s="35" t="str">
        <f>IF('1 lentelė'!C148="","",'1 lentelė'!C148)</f>
        <v>R059908-292830-0106</v>
      </c>
      <c r="D147" s="34" t="str">
        <f>IF('1 lentelė'!D148="","",'1 lentelė'!D148)</f>
        <v>Gyvenimo kokybės ir aplinkos gerinimas Ramygaloje, Panevėžio rajone</v>
      </c>
      <c r="E147" s="34" t="s">
        <v>840</v>
      </c>
      <c r="F147" s="32"/>
    </row>
    <row r="148" spans="2:6" s="31" customFormat="1" ht="225" x14ac:dyDescent="0.25">
      <c r="B148" s="33" t="s">
        <v>436</v>
      </c>
      <c r="C148" s="35" t="str">
        <f>IF('1 lentelė'!C149="","",'1 lentelė'!C149)</f>
        <v>R059908-292832-0107</v>
      </c>
      <c r="D148" s="34" t="str">
        <f>IF('1 lentelė'!D149="","",'1 lentelė'!D149)</f>
        <v>Gyvenimo kokybės ir aplinkos gerinimas Piniavoje, Panevėžio rajone</v>
      </c>
      <c r="E148" s="34" t="s">
        <v>842</v>
      </c>
      <c r="F148" s="32"/>
    </row>
    <row r="149" spans="2:6" s="31" customFormat="1" ht="195" x14ac:dyDescent="0.25">
      <c r="B149" s="33" t="s">
        <v>437</v>
      </c>
      <c r="C149" s="35" t="str">
        <f>IF('1 lentelė'!C150="","",'1 lentelė'!C150)</f>
        <v>R059908-322829-0108</v>
      </c>
      <c r="D149" s="34" t="str">
        <f>IF('1 lentelė'!D150="","",'1 lentelė'!D150)</f>
        <v>Gyvenimo kokybės ir aplinkos gerinimas Krekenavoje, Panevėžio rajone</v>
      </c>
      <c r="E149" s="34" t="s">
        <v>839</v>
      </c>
      <c r="F149" s="32"/>
    </row>
    <row r="150" spans="2:6" s="31" customFormat="1" ht="195" x14ac:dyDescent="0.25">
      <c r="B150" s="33" t="s">
        <v>438</v>
      </c>
      <c r="C150" s="35" t="str">
        <f>IF('1 lentelė'!C151="","",'1 lentelė'!C151)</f>
        <v>R059908-292800-0109</v>
      </c>
      <c r="D150" s="34" t="str">
        <f>IF('1 lentelė'!D151="","",'1 lentelė'!D151)</f>
        <v>Gyvenimo kokybės ir aplinkos gerinimas Velžyje, Panevėžio rajone</v>
      </c>
      <c r="E150" s="34" t="s">
        <v>843</v>
      </c>
      <c r="F150" s="32"/>
    </row>
    <row r="151" spans="2:6" s="31" customFormat="1" ht="210" x14ac:dyDescent="0.25">
      <c r="B151" s="33" t="s">
        <v>439</v>
      </c>
      <c r="C151" s="35" t="str">
        <f>IF('1 lentelė'!C152="","",'1 lentelė'!C152)</f>
        <v>R059908-293233-0110</v>
      </c>
      <c r="D151" s="34" t="str">
        <f>IF('1 lentelė'!D152="","",'1 lentelė'!D152)</f>
        <v>Joniškėlio miesto viešosios infrastruktūros plėtra</v>
      </c>
      <c r="E151" s="34" t="s">
        <v>844</v>
      </c>
      <c r="F151" s="32"/>
    </row>
    <row r="152" spans="2:6" s="31" customFormat="1" ht="225" x14ac:dyDescent="0.25">
      <c r="B152" s="33" t="s">
        <v>440</v>
      </c>
      <c r="C152" s="35" t="str">
        <f>IF('1 lentelė'!C153="","",'1 lentelė'!C153)</f>
        <v>R059908-291241-0111</v>
      </c>
      <c r="D152" s="34" t="str">
        <f>IF('1 lentelė'!D153="","",'1 lentelė'!D153)</f>
        <v>Juodupės miestelio gyvenamosios vietovės atnaujinimas</v>
      </c>
      <c r="E152" s="34" t="s">
        <v>841</v>
      </c>
      <c r="F152" s="32"/>
    </row>
    <row r="153" spans="2:6" s="31" customFormat="1" ht="180" x14ac:dyDescent="0.25">
      <c r="B153" s="33" t="s">
        <v>441</v>
      </c>
      <c r="C153" s="35" t="str">
        <f>IF('1 lentelė'!C154="","",'1 lentelė'!C154)</f>
        <v>R059908-340000-0112</v>
      </c>
      <c r="D153" s="34" t="str">
        <f>IF('1 lentelė'!D154="","",'1 lentelė'!D154)</f>
        <v xml:space="preserve"> Obelių miesto gyvenamosios vietovės atnaujinimas</v>
      </c>
      <c r="E153" s="34" t="s">
        <v>845</v>
      </c>
      <c r="F153" s="32"/>
    </row>
    <row r="154" spans="2:6" s="31" customFormat="1" ht="28.5" x14ac:dyDescent="0.25">
      <c r="B154" s="212" t="s">
        <v>417</v>
      </c>
      <c r="C154" s="36" t="str">
        <f>IF('1 lentelė'!C155="","",'1 lentelė'!C155)</f>
        <v/>
      </c>
      <c r="D154" s="108" t="str">
        <f>IF('1 lentelė'!D155="","",'1 lentelė'!D155)</f>
        <v>Priemonė: Paviršinių nuotekų sistemų tvarkymas</v>
      </c>
      <c r="E154" s="37"/>
      <c r="F154" s="32"/>
    </row>
    <row r="155" spans="2:6" s="31" customFormat="1" ht="150" x14ac:dyDescent="0.25">
      <c r="B155" s="33" t="s">
        <v>432</v>
      </c>
      <c r="C155" s="35" t="str">
        <f>IF('1 lentelė'!C156="","",'1 lentelė'!C156)</f>
        <v>R050007-085000-0113</v>
      </c>
      <c r="D155" s="34" t="str">
        <f>IF('1 lentelė'!D156="","",'1 lentelė'!D156)</f>
        <v>Lietaus vandens surinkimo, valymo ir nuotekų bei drenažo sistemų projektavimas, diegimas ir renovavimas</v>
      </c>
      <c r="E155" s="34" t="s">
        <v>784</v>
      </c>
      <c r="F155" s="32"/>
    </row>
    <row r="156" spans="2:6" s="31" customFormat="1" ht="57" x14ac:dyDescent="0.25">
      <c r="B156" s="212" t="s">
        <v>418</v>
      </c>
      <c r="C156" s="36" t="str">
        <f>IF('1 lentelė'!C157="","",'1 lentelė'!C157)</f>
        <v/>
      </c>
      <c r="D156" s="108" t="str">
        <f>IF('1 lentelė'!D157="","",'1 lentelė'!D157)</f>
        <v>Priemonė: Komunalinių atliekų surinkimo ir pirminio rūšiavimo infrastruktūros plėtra</v>
      </c>
      <c r="E156" s="37"/>
      <c r="F156" s="32"/>
    </row>
    <row r="157" spans="2:6" s="31" customFormat="1" ht="308.25" customHeight="1" x14ac:dyDescent="0.25">
      <c r="B157" s="33" t="s">
        <v>454</v>
      </c>
      <c r="C157" s="35" t="str">
        <f>IF('1 lentelė'!C158="","",'1 lentelė'!C158)</f>
        <v>R050008-055000-0114</v>
      </c>
      <c r="D157" s="34" t="str">
        <f>IF('1 lentelė'!D158="","",'1 lentelė'!D158)</f>
        <v>Konteinerinės atliekų surinkimo sistemos tobulinimas ir vystymas Kupiškio rajone</v>
      </c>
      <c r="E157" s="34" t="s">
        <v>785</v>
      </c>
      <c r="F157" s="32"/>
    </row>
    <row r="158" spans="2:6" s="31" customFormat="1" ht="285" x14ac:dyDescent="0.25">
      <c r="B158" s="33" t="s">
        <v>455</v>
      </c>
      <c r="C158" s="35" t="str">
        <f>IF('1 lentelė'!C159="","",'1 lentelė'!C159)</f>
        <v>R050008-055000-0115</v>
      </c>
      <c r="D158" s="34" t="str">
        <f>IF('1 lentelė'!D159="","",'1 lentelė'!D159)</f>
        <v>Komunalinių atliekų rūšiuojamojo surinkimo infrastruktūra</v>
      </c>
      <c r="E158" s="34" t="s">
        <v>786</v>
      </c>
      <c r="F158" s="32"/>
    </row>
    <row r="159" spans="2:6" s="31" customFormat="1" ht="409.5" customHeight="1" x14ac:dyDescent="0.25">
      <c r="B159" s="33" t="s">
        <v>456</v>
      </c>
      <c r="C159" s="35" t="str">
        <f>IF('1 lentelė'!C160="","",'1 lentelė'!C160)</f>
        <v>R050008-055000-0116</v>
      </c>
      <c r="D159" s="34" t="str">
        <f>IF('1 lentelė'!D160="","",'1 lentelė'!D160)</f>
        <v>Panevėžio regiono komunalinių atliekų tvarkymo infrastruktūros plėtra</v>
      </c>
      <c r="E159" s="34" t="s">
        <v>1104</v>
      </c>
      <c r="F159" s="32"/>
    </row>
    <row r="160" spans="2:6" s="31" customFormat="1" ht="105" x14ac:dyDescent="0.25">
      <c r="B160" s="310" t="s">
        <v>1136</v>
      </c>
      <c r="C160" s="310" t="str">
        <f>IF('1 lentelė'!C161="","",'1 lentelė'!C161)</f>
        <v>R050008-055000-1116</v>
      </c>
      <c r="D160" s="29" t="str">
        <f>IF('1 lentelė'!D161="","",'1 lentelė'!D161)</f>
        <v>Maisto / virtuvės atliekų apdorojimo pajėgumų sukūrimas Panevėžio regione</v>
      </c>
      <c r="E160" s="29" t="s">
        <v>1139</v>
      </c>
      <c r="F160" s="32"/>
    </row>
    <row r="161" spans="2:6" s="31" customFormat="1" ht="57" x14ac:dyDescent="0.25">
      <c r="B161" s="212" t="s">
        <v>419</v>
      </c>
      <c r="C161" s="36" t="str">
        <f>IF('1 lentelė'!C162="","",'1 lentelė'!C162)</f>
        <v/>
      </c>
      <c r="D161" s="108" t="str">
        <f>IF('1 lentelė'!D162="","",'1 lentelė'!D162)</f>
        <v>Priemonė: Geriamojo vandens tiekimo ir nuotekų tvarkymo sistemų renovavimas ir plėtra</v>
      </c>
      <c r="E161" s="37"/>
      <c r="F161" s="32"/>
    </row>
    <row r="162" spans="2:6" s="31" customFormat="1" ht="285" x14ac:dyDescent="0.25">
      <c r="B162" s="33" t="s">
        <v>458</v>
      </c>
      <c r="C162" s="35" t="str">
        <f>IF('1 lentelė'!C163="","",'1 lentelė'!C163)</f>
        <v>R050014-070650-0117</v>
      </c>
      <c r="D162" s="29" t="str">
        <f>IF('1 lentelė'!D163="","",'1 lentelė'!D163)</f>
        <v>Vandens tiekimo ir nuotekų tvarkymo infrastruktūros plėtra ir rekonstrukcija Biržų rajone</v>
      </c>
      <c r="E162" s="34" t="s">
        <v>1036</v>
      </c>
      <c r="F162" s="32"/>
    </row>
    <row r="163" spans="2:6" s="31" customFormat="1" ht="285" x14ac:dyDescent="0.25">
      <c r="B163" s="33" t="s">
        <v>459</v>
      </c>
      <c r="C163" s="35" t="str">
        <f>IF('1 lentelė'!C164="","",'1 lentelė'!C164)</f>
        <v>R050014-075000-0118</v>
      </c>
      <c r="D163" s="34" t="str">
        <f>IF('1 lentelė'!D164="","",'1 lentelė'!D164)</f>
        <v xml:space="preserve">Geriamojo vandens tiekimo ir nuotekų tvarkymo infrastruktūros plėtra Kupiškio rajone </v>
      </c>
      <c r="E163" s="34" t="s">
        <v>787</v>
      </c>
      <c r="F163" s="32"/>
    </row>
    <row r="164" spans="2:6" s="31" customFormat="1" ht="300" x14ac:dyDescent="0.25">
      <c r="B164" s="33" t="s">
        <v>460</v>
      </c>
      <c r="C164" s="35" t="str">
        <f>IF('1 lentelė'!C165="","",'1 lentelė'!C165)</f>
        <v>R050014-070650-0119</v>
      </c>
      <c r="D164" s="34" t="str">
        <f>IF('1 lentelė'!D165="","",'1 lentelė'!D165)</f>
        <v xml:space="preserve"> Geriamojo vandens tiekimo ir nuotekų tvarkymo sistemų renovavimas ir plėtra Panevėžio mieste ir rajone</v>
      </c>
      <c r="E164" s="34" t="s">
        <v>790</v>
      </c>
      <c r="F164" s="32"/>
    </row>
    <row r="165" spans="2:6" s="31" customFormat="1" ht="270" x14ac:dyDescent="0.25">
      <c r="B165" s="33" t="s">
        <v>461</v>
      </c>
      <c r="C165" s="35" t="str">
        <f>IF('1 lentelė'!C166="","",'1 lentelė'!C166)</f>
        <v>R050014-070650-0120</v>
      </c>
      <c r="D165" s="34" t="str">
        <f>IF('1 lentelė'!D166="","",'1 lentelė'!D166)</f>
        <v>Geriamojo vandens tiekimo ir nuotekų tvarkymo sistemų statyba Paįstrio k., Gegužinės k. ir Ėriškių k. Panevėžio rajone</v>
      </c>
      <c r="E165" s="34" t="s">
        <v>791</v>
      </c>
      <c r="F165" s="32"/>
    </row>
    <row r="166" spans="2:6" s="31" customFormat="1" ht="330" x14ac:dyDescent="0.25">
      <c r="B166" s="33" t="s">
        <v>462</v>
      </c>
      <c r="C166" s="35" t="str">
        <f>IF('1 lentelė'!C167="","",'1 lentelė'!C167)</f>
        <v>R050014-070650-0121</v>
      </c>
      <c r="D166" s="34" t="str">
        <f>IF('1 lentelė'!D167="","",'1 lentelė'!D167)</f>
        <v xml:space="preserve">Vandens tiekimo ir nuotekų tvarkymo infrastruktūros plėtra ir rekonstravimas Pasvalio rajone </v>
      </c>
      <c r="E166" s="34" t="s">
        <v>788</v>
      </c>
      <c r="F166" s="32"/>
    </row>
    <row r="167" spans="2:6" s="31" customFormat="1" ht="210" x14ac:dyDescent="0.25">
      <c r="B167" s="33" t="s">
        <v>463</v>
      </c>
      <c r="C167" s="35" t="str">
        <f>IF('1 lentelė'!C168="","",'1 lentelė'!C168)</f>
        <v>R050014-060750-0122</v>
      </c>
      <c r="D167" s="34" t="str">
        <f>IF('1 lentelė'!D168="","",'1 lentelė'!D168)</f>
        <v>Vandens tiekimo ir nuotekų tvarkymo sistemų renovavimas ir plėtra Rokiškio rajone</v>
      </c>
      <c r="E167" s="34" t="s">
        <v>789</v>
      </c>
      <c r="F167" s="32"/>
    </row>
    <row r="168" spans="2:6" s="31" customFormat="1" ht="42.75" x14ac:dyDescent="0.25">
      <c r="B168" s="212" t="s">
        <v>420</v>
      </c>
      <c r="C168" s="36" t="str">
        <f>IF('1 lentelė'!C169="","",'1 lentelė'!C169)</f>
        <v/>
      </c>
      <c r="D168" s="108" t="str">
        <f>IF('1 lentelė'!D169="","",'1 lentelė'!D169)</f>
        <v>Priemonė: Natūralaus ar urbanizuoto kraštovaizdžio atkūrimas</v>
      </c>
      <c r="E168" s="37"/>
      <c r="F168" s="32"/>
    </row>
    <row r="169" spans="2:6" s="31" customFormat="1" ht="225" x14ac:dyDescent="0.25">
      <c r="B169" s="33" t="s">
        <v>479</v>
      </c>
      <c r="C169" s="35" t="str">
        <f>IF('1 lentelė'!C170="","",'1 lentelė'!C170)</f>
        <v>R050019-380000-0123</v>
      </c>
      <c r="D169" s="34" t="str">
        <f>IF('1 lentelė'!D170="","",'1 lentelė'!D170)</f>
        <v xml:space="preserve">Biržų miesto teritorijų kraštovaizdžio formavimas ir ekologinės būklės gerinimas </v>
      </c>
      <c r="E169" s="52" t="s">
        <v>797</v>
      </c>
      <c r="F169" s="32"/>
    </row>
    <row r="170" spans="2:6" s="31" customFormat="1" ht="409.5" x14ac:dyDescent="0.25">
      <c r="B170" s="33" t="s">
        <v>480</v>
      </c>
      <c r="C170" s="35" t="str">
        <f>IF('1 lentelė'!C171="","",'1 lentelė'!C171)</f>
        <v>R050019-405000-0124</v>
      </c>
      <c r="D170" s="29" t="str">
        <f>IF('1 lentelė'!D171="","",'1 lentelė'!D171)</f>
        <v>Kraštovaizdžio apsauga Biržų rajono savivaldybėje</v>
      </c>
      <c r="E170" s="34" t="s">
        <v>1042</v>
      </c>
      <c r="F170" s="32"/>
    </row>
    <row r="171" spans="2:6" s="31" customFormat="1" ht="165" x14ac:dyDescent="0.25">
      <c r="B171" s="33" t="s">
        <v>481</v>
      </c>
      <c r="C171" s="35" t="str">
        <f>IF('1 lentelė'!C172="","",'1 lentelė'!C172)</f>
        <v>R050019-405000-0125</v>
      </c>
      <c r="D171" s="34" t="str">
        <f>IF('1 lentelė'!D172="","",'1 lentelė'!D172)</f>
        <v xml:space="preserve">Pažeistų Kupiškio rajono savivaldybės kraštovaizdžio teritorijų tvarkymas </v>
      </c>
      <c r="E171" s="34" t="s">
        <v>795</v>
      </c>
      <c r="F171" s="32"/>
    </row>
    <row r="172" spans="2:6" s="31" customFormat="1" ht="60" x14ac:dyDescent="0.25">
      <c r="B172" s="33" t="s">
        <v>482</v>
      </c>
      <c r="C172" s="35" t="str">
        <f>IF('1 lentelė'!C173="","",'1 lentelė'!C173)</f>
        <v>R050019-382850-0126</v>
      </c>
      <c r="D172" s="29" t="str">
        <f>IF('1 lentelė'!D173="","",'1 lentelė'!D173)</f>
        <v>Kraštovaizdžio formavimas ir ekologinės būklės gerinimas Panevėžio mieste</v>
      </c>
      <c r="E172" s="34" t="s">
        <v>1033</v>
      </c>
      <c r="F172" s="32"/>
    </row>
    <row r="173" spans="2:6" s="31" customFormat="1" ht="150" x14ac:dyDescent="0.25">
      <c r="B173" s="33" t="s">
        <v>483</v>
      </c>
      <c r="C173" s="35" t="str">
        <f>IF('1 lentelė'!C174="","",'1 lentelė'!C174)</f>
        <v>R050019-382829-0127</v>
      </c>
      <c r="D173" s="34" t="str">
        <f>IF('1 lentelė'!D174="","",'1 lentelė'!D174)</f>
        <v>Kraštovaizdžio apsaugos priemonių įgyvendinimas Panevėžio rajone I etapas</v>
      </c>
      <c r="E173" s="34" t="s">
        <v>798</v>
      </c>
      <c r="F173" s="32"/>
    </row>
    <row r="174" spans="2:6" s="31" customFormat="1" ht="240" x14ac:dyDescent="0.25">
      <c r="B174" s="33" t="s">
        <v>484</v>
      </c>
      <c r="C174" s="35" t="str">
        <f>IF('1 lentelė'!C175="","",'1 lentelė'!C175)</f>
        <v>R050019-382829-0128</v>
      </c>
      <c r="D174" s="29" t="str">
        <f>IF('1 lentelė'!D175="","",'1 lentelė'!D175)</f>
        <v>Kraštovaizdžio apsaugos priemonių įgyvendinimas Panevėžio rajone II etapas</v>
      </c>
      <c r="E174" s="34" t="s">
        <v>1040</v>
      </c>
      <c r="F174" s="32"/>
    </row>
    <row r="175" spans="2:6" s="31" customFormat="1" ht="94.5" x14ac:dyDescent="0.25">
      <c r="B175" s="33" t="s">
        <v>485</v>
      </c>
      <c r="C175" s="35" t="str">
        <f>IF('1 lentelė'!C176="","",'1 lentelė'!C176)</f>
        <v>R050019-380000-0129</v>
      </c>
      <c r="D175" s="34" t="str">
        <f>IF('1 lentelė'!D176="","",'1 lentelė'!D176)</f>
        <v>Kraštovaizdžio formavimas ir ekologinės būklės gerinimas Joniškėlio dvaro parke</v>
      </c>
      <c r="E175" s="288" t="s">
        <v>1105</v>
      </c>
      <c r="F175" s="32"/>
    </row>
    <row r="176" spans="2:6" s="31" customFormat="1" ht="339" customHeight="1" x14ac:dyDescent="0.25">
      <c r="B176" s="33" t="s">
        <v>486</v>
      </c>
      <c r="C176" s="35" t="str">
        <f>IF('1 lentelė'!C177="","",'1 lentelė'!C177)</f>
        <v>R050019-500000-0130</v>
      </c>
      <c r="D176" s="29" t="str">
        <f>IF('1 lentelė'!D177="","",'1 lentelė'!D177)</f>
        <v>Kraštovaizdžio ir gamtinio karkaso sprendinių keitimas Pasvalio rajono savivaldybės teritorijos bendrajame plane</v>
      </c>
      <c r="E176" s="34" t="s">
        <v>1039</v>
      </c>
      <c r="F176" s="32"/>
    </row>
    <row r="177" spans="2:6" s="31" customFormat="1" ht="195" x14ac:dyDescent="0.25">
      <c r="B177" s="33" t="s">
        <v>487</v>
      </c>
      <c r="C177" s="35" t="str">
        <f>IF('1 lentelė'!C178="","",'1 lentelė'!C178)</f>
        <v>R050019-384028-0131</v>
      </c>
      <c r="D177" s="34" t="str">
        <f>IF('1 lentelė'!D178="","",'1 lentelė'!D178)</f>
        <v>Rokiškio rajono teritorijų kraštovaizdžio formavimas ir ekologinės būklės gerinimas</v>
      </c>
      <c r="E177" s="34" t="s">
        <v>796</v>
      </c>
      <c r="F177" s="32"/>
    </row>
    <row r="178" spans="2:6" s="31" customFormat="1" ht="180" x14ac:dyDescent="0.25">
      <c r="B178" s="33" t="s">
        <v>488</v>
      </c>
      <c r="C178" s="35" t="str">
        <f>IF('1 lentelė'!C179="","",'1 lentelė'!C179)</f>
        <v>R050019-382800-0132</v>
      </c>
      <c r="D178" s="34" t="str">
        <f>IF('1 lentelė'!D179="","",'1 lentelė'!D179)</f>
        <v>Rokiškio miesto teritorijų kraštovaizdžio formavimas ir ekologinės būklės gerinimas</v>
      </c>
      <c r="E178" s="34" t="s">
        <v>799</v>
      </c>
      <c r="F178" s="32"/>
    </row>
    <row r="179" spans="2:6" s="31" customFormat="1" ht="258.75" x14ac:dyDescent="0.25">
      <c r="B179" s="33" t="s">
        <v>489</v>
      </c>
      <c r="C179" s="35" t="str">
        <f>IF('1 lentelė'!C180="","",'1 lentelė'!C180)</f>
        <v>R050019-405000-0133</v>
      </c>
      <c r="D179" s="29" t="str">
        <f>IF('1 lentelė'!D180="","",'1 lentelė'!D180)</f>
        <v>Kraštovaizdžio apsauga Kupiškio rajono savivaldybėje</v>
      </c>
      <c r="E179" s="34" t="s">
        <v>1107</v>
      </c>
      <c r="F179" s="32"/>
    </row>
    <row r="180" spans="2:6" s="31" customFormat="1" ht="28.5" x14ac:dyDescent="0.25">
      <c r="B180" s="212" t="s">
        <v>503</v>
      </c>
      <c r="C180" s="36" t="str">
        <f>IF('1 lentelė'!C181="","",'1 lentelė'!C181)</f>
        <v/>
      </c>
      <c r="D180" s="108" t="str">
        <f>IF('1 lentelė'!D181="","",'1 lentelė'!D181)</f>
        <v>Priemonė: Darnaus judumo miestuose skatinimas</v>
      </c>
      <c r="E180" s="37"/>
      <c r="F180" s="32"/>
    </row>
    <row r="181" spans="2:6" s="31" customFormat="1" ht="165" x14ac:dyDescent="0.25">
      <c r="B181" s="33" t="s">
        <v>505</v>
      </c>
      <c r="C181" s="35" t="str">
        <f>IF('1 lentelė'!C182="","",'1 lentelė'!C182)</f>
        <v>R055513-195000-0134</v>
      </c>
      <c r="D181" s="29" t="str">
        <f>IF('1 lentelė'!D182="","",'1 lentelė'!D182)</f>
        <v>Darnaus judumo planų parengimas</v>
      </c>
      <c r="E181" s="34" t="s">
        <v>1041</v>
      </c>
      <c r="F181" s="32"/>
    </row>
    <row r="182" spans="2:6" s="31" customFormat="1" ht="75" x14ac:dyDescent="0.25">
      <c r="B182" s="33" t="s">
        <v>506</v>
      </c>
      <c r="C182" s="310" t="str">
        <f>IF('1 lentelė'!C183="","",'1 lentelė'!C183)</f>
        <v>R055514-180000-0135</v>
      </c>
      <c r="D182" s="29" t="str">
        <f>IF('1 lentelė'!D183="","",'1 lentelė'!D183)</f>
        <v>Darnaus judumo priemonių diegimas Panevėžio mieste</v>
      </c>
      <c r="E182" s="29" t="s">
        <v>1085</v>
      </c>
      <c r="F182" s="32"/>
    </row>
    <row r="183" spans="2:6" s="31" customFormat="1" ht="120" x14ac:dyDescent="0.25">
      <c r="B183" s="33" t="s">
        <v>1084</v>
      </c>
      <c r="C183" s="310" t="str">
        <f>IF('1 lentelė'!C184="","",'1 lentelė'!C184)</f>
        <v>R055514-180000-1135</v>
      </c>
      <c r="D183" s="29" t="str">
        <f>IF('1 lentelė'!D184="","",'1 lentelė'!D184)</f>
        <v xml:space="preserve">Intelektinės transporto sistemos diegimas Panevėžio mieste </v>
      </c>
      <c r="E183" s="29" t="s">
        <v>1088</v>
      </c>
      <c r="F183" s="32"/>
    </row>
    <row r="184" spans="2:6" s="31" customFormat="1" ht="42.75" x14ac:dyDescent="0.25">
      <c r="B184" s="212" t="s">
        <v>511</v>
      </c>
      <c r="C184" s="36" t="str">
        <f>IF('1 lentelė'!C185="","",'1 lentelė'!C185)</f>
        <v/>
      </c>
      <c r="D184" s="108" t="str">
        <f>IF('1 lentelė'!D185="","",'1 lentelė'!D185)</f>
        <v>Priemonė: Aplinkai draugiško viešojo transporto plėtra</v>
      </c>
      <c r="E184" s="37"/>
      <c r="F184" s="32"/>
    </row>
    <row r="185" spans="2:6" s="31" customFormat="1" ht="45" x14ac:dyDescent="0.25">
      <c r="B185" s="33" t="s">
        <v>512</v>
      </c>
      <c r="C185" s="35" t="str">
        <f>IF('1 lentelė'!C186="","",'1 lentelė'!C186)</f>
        <v>R055518-100000-0136</v>
      </c>
      <c r="D185" s="29" t="str">
        <f>IF('1 lentelė'!D186="","",'1 lentelė'!D186)</f>
        <v>2020-02-28 SPT sprendimu Nr. 51/4S-6 projektų sąrašas panaikintas</v>
      </c>
      <c r="E185" s="34"/>
      <c r="F185" s="32"/>
    </row>
    <row r="186" spans="2:6" s="31" customFormat="1" ht="45" x14ac:dyDescent="0.25">
      <c r="B186" s="33" t="s">
        <v>513</v>
      </c>
      <c r="C186" s="35" t="str">
        <f>IF('1 lentelė'!C187="","",'1 lentelė'!C187)</f>
        <v>R055518-100000-0137</v>
      </c>
      <c r="D186" s="34" t="str">
        <f>IF('1 lentelė'!D187="","",'1 lentelė'!D187)</f>
        <v>Projektas RPT 2018-10-26 sprendimu Nr. 51/4S-28 išbrauktas</v>
      </c>
      <c r="E186" s="34"/>
      <c r="F186" s="32"/>
    </row>
    <row r="187" spans="2:6" s="31" customFormat="1" ht="45" x14ac:dyDescent="0.25">
      <c r="B187" s="33" t="s">
        <v>514</v>
      </c>
      <c r="C187" s="35" t="str">
        <f>IF('1 lentelė'!C188="","",'1 lentelė'!C188)</f>
        <v>R055517-105000-0138</v>
      </c>
      <c r="D187" s="29" t="str">
        <f>IF('1 lentelė'!D188="","",'1 lentelė'!D188)</f>
        <v>Miesto viešojo transporto priemonių parko atnaujinimas Panevėžio mieste</v>
      </c>
      <c r="E187" s="34" t="s">
        <v>1034</v>
      </c>
      <c r="F187" s="32"/>
    </row>
    <row r="188" spans="2:6" s="31" customFormat="1" ht="57" x14ac:dyDescent="0.25">
      <c r="B188" s="212" t="s">
        <v>521</v>
      </c>
      <c r="C188" s="36" t="str">
        <f>IF('1 lentelė'!C189="","",'1 lentelė'!C189)</f>
        <v/>
      </c>
      <c r="D188" s="108" t="str">
        <f>IF('1 lentelė'!D189="","",'1 lentelė'!D189)</f>
        <v xml:space="preserve">Priemonė: Kaimo gyvenamųjų vietovių (turinčių iki 1 tūkst. gyventojų) atnaujinimas </v>
      </c>
      <c r="E188" s="37"/>
      <c r="F188" s="32"/>
    </row>
    <row r="189" spans="2:6" s="31" customFormat="1" ht="15" x14ac:dyDescent="0.25">
      <c r="B189" s="33" t="s">
        <v>523</v>
      </c>
      <c r="C189" s="35" t="str">
        <f>IF('1 lentelė'!C190="","",'1 lentelė'!C190)</f>
        <v/>
      </c>
      <c r="D189" s="34" t="str">
        <f>IF('1 lentelė'!D190="","",'1 lentelė'!D190)</f>
        <v/>
      </c>
      <c r="E189" s="34"/>
      <c r="F189" s="32"/>
    </row>
    <row r="190" spans="2:6" s="31" customFormat="1" ht="42.75" x14ac:dyDescent="0.25">
      <c r="B190" s="212" t="s">
        <v>524</v>
      </c>
      <c r="C190" s="36" t="str">
        <f>IF('1 lentelė'!C191="","",'1 lentelė'!C191)</f>
        <v/>
      </c>
      <c r="D190" s="108" t="str">
        <f>IF('1 lentelė'!D191="","",'1 lentelė'!D191)</f>
        <v>Priemonė: Pėsčiųjų ir dviračių takų rekonstrukcija ir plėtra</v>
      </c>
      <c r="E190" s="37"/>
      <c r="F190" s="32"/>
    </row>
    <row r="191" spans="2:6" s="31" customFormat="1" ht="120" x14ac:dyDescent="0.25">
      <c r="B191" s="33" t="s">
        <v>526</v>
      </c>
      <c r="C191" s="35" t="str">
        <f>IF('1 lentelė'!C192="","",'1 lentelė'!C192)</f>
        <v>R055516-190000-0139</v>
      </c>
      <c r="D191" s="34" t="str">
        <f>IF('1 lentelė'!D192="","",'1 lentelė'!D192)</f>
        <v>Dviračių ir pėsčiųjų tako Biržų mieste J. Basanavičiaus, Malūno, Atgimimo ir Jaunimo g. prie Širvėnos ežero įrengimas (II etapas)</v>
      </c>
      <c r="E191" s="34" t="s">
        <v>757</v>
      </c>
      <c r="F191" s="32"/>
    </row>
    <row r="192" spans="2:6" s="31" customFormat="1" ht="150" x14ac:dyDescent="0.25">
      <c r="B192" s="33" t="s">
        <v>527</v>
      </c>
      <c r="C192" s="35" t="str">
        <f>IF('1 lentelė'!C193="","",'1 lentelė'!C193)</f>
        <v>R055516-195000-0140</v>
      </c>
      <c r="D192" s="34" t="str">
        <f>IF('1 lentelė'!D193="","",'1 lentelė'!D193)</f>
        <v>„Dviračių transporto infrastruktūros plėtra Kupiškio mieste, K. Šimonio g.“</v>
      </c>
      <c r="E192" s="34" t="s">
        <v>781</v>
      </c>
      <c r="F192" s="32"/>
    </row>
    <row r="193" spans="2:6" s="31" customFormat="1" ht="210" x14ac:dyDescent="0.25">
      <c r="B193" s="33" t="s">
        <v>528</v>
      </c>
      <c r="C193" s="35" t="str">
        <f>IF('1 lentelė'!C194="","",'1 lentelė'!C194)</f>
        <v>R055516-195000-0141</v>
      </c>
      <c r="D193" s="34" t="str">
        <f>IF('1 lentelė'!D194="","",'1 lentelė'!D194)</f>
        <v>„Dviračių transporto infrastruktūros plėtra Kupiškio mieste, K. Šimonio g.“</v>
      </c>
      <c r="E193" s="34" t="s">
        <v>783</v>
      </c>
      <c r="F193" s="32"/>
    </row>
    <row r="194" spans="2:6" s="31" customFormat="1" ht="105" customHeight="1" x14ac:dyDescent="0.25">
      <c r="B194" s="33" t="s">
        <v>529</v>
      </c>
      <c r="C194" s="35" t="str">
        <f>IF('1 lentelė'!C195="","",'1 lentelė'!C195)</f>
        <v>R055516-190000-0142</v>
      </c>
      <c r="D194" s="34" t="str">
        <f>IF('1 lentelė'!D195="","",'1 lentelė'!D195)</f>
        <v xml:space="preserve">Dviračių transporto infrastruktūros plėtra Taikos gatvėje Pasvalio mieste </v>
      </c>
      <c r="E194" s="34" t="s">
        <v>756</v>
      </c>
      <c r="F194" s="32"/>
    </row>
    <row r="195" spans="2:6" s="31" customFormat="1" ht="165" x14ac:dyDescent="0.25">
      <c r="B195" s="33" t="s">
        <v>530</v>
      </c>
      <c r="C195" s="35" t="str">
        <f>IF('1 lentelė'!C196="","",'1 lentelė'!C196)</f>
        <v>R055516-190000-0143</v>
      </c>
      <c r="D195" s="34" t="str">
        <f>IF('1 lentelė'!D196="","",'1 lentelė'!D196)</f>
        <v xml:space="preserve">Pėsčiųjų ir dviračių takų plėtra Rokiškio miesto Vilties, Aušros gatvėse </v>
      </c>
      <c r="E195" s="34" t="s">
        <v>758</v>
      </c>
      <c r="F195" s="32"/>
    </row>
    <row r="196" spans="2:6" s="31" customFormat="1" ht="105" x14ac:dyDescent="0.25">
      <c r="B196" s="33" t="s">
        <v>531</v>
      </c>
      <c r="C196" s="35" t="str">
        <f>IF('1 lentelė'!C197="","",'1 lentelė'!C197)</f>
        <v>R055516-190000-0144</v>
      </c>
      <c r="D196" s="34" t="str">
        <f>IF('1 lentelė'!D197="","",'1 lentelė'!D197)</f>
        <v>Pėsčiųjų ir dviračių takų plėtra Ramygalos miesto parke ir Parko g., Panevėžio rajone</v>
      </c>
      <c r="E196" s="34" t="s">
        <v>782</v>
      </c>
      <c r="F196" s="32"/>
    </row>
    <row r="197" spans="2:6" s="31" customFormat="1" ht="111.75" customHeight="1" x14ac:dyDescent="0.25">
      <c r="B197" s="33" t="s">
        <v>1061</v>
      </c>
      <c r="C197" s="310" t="str">
        <f>IF('1 lentelė'!C198="","",'1 lentelė'!C198)</f>
        <v>R055516-190000-1144</v>
      </c>
      <c r="D197" s="29" t="str">
        <f>IF('1 lentelė'!D198="","",'1 lentelė'!D198)</f>
        <v>Pėsčiųjų ir dviračių tako nuo Vakarinės g. link Berčiūnų gyvenvietės modernizavimas</v>
      </c>
      <c r="E197" s="29" t="s">
        <v>1063</v>
      </c>
      <c r="F197" s="32"/>
    </row>
    <row r="198" spans="2:6" s="31" customFormat="1" ht="45" x14ac:dyDescent="0.25">
      <c r="B198" s="33" t="s">
        <v>1064</v>
      </c>
      <c r="C198" s="310" t="str">
        <f>IF('1 lentelė'!C199="","",'1 lentelė'!C199)</f>
        <v>R055516-190000-2144</v>
      </c>
      <c r="D198" s="29" t="str">
        <f>IF('1 lentelė'!D199="","",'1 lentelė'!D199)</f>
        <v>Dviračių ir pėsčiųjų tako Biržų mieste, Jaunimo g. dalyje, įrengimas</v>
      </c>
      <c r="E198" s="29" t="s">
        <v>1067</v>
      </c>
      <c r="F198" s="32"/>
    </row>
    <row r="199" spans="2:6" s="31" customFormat="1" ht="42.75" x14ac:dyDescent="0.25">
      <c r="B199" s="212" t="s">
        <v>538</v>
      </c>
      <c r="C199" s="36" t="str">
        <f>IF('1 lentelė'!C200="","",'1 lentelė'!C200)</f>
        <v/>
      </c>
      <c r="D199" s="108" t="str">
        <f>IF('1 lentelė'!D200="","",'1 lentelė'!D200)</f>
        <v>Priemonė: Elektromobilių įkrovimo aikštelių įrengimas</v>
      </c>
      <c r="E199" s="37"/>
      <c r="F199" s="32"/>
    </row>
    <row r="200" spans="2:6" s="31" customFormat="1" ht="30" x14ac:dyDescent="0.25">
      <c r="B200" s="33" t="s">
        <v>540</v>
      </c>
      <c r="C200" s="35" t="str">
        <f>IF('1 lentelė'!C201="","",'1 lentelė'!C201)</f>
        <v>R055515-195000-0145</v>
      </c>
      <c r="D200" s="29" t="str">
        <f>IF('1 lentelė'!D201="","",'1 lentelė'!D201)</f>
        <v>Elektromobilių akumuliatorių įkrovimo stotelių įrengimas</v>
      </c>
      <c r="E200" s="53" t="s">
        <v>877</v>
      </c>
      <c r="F200" s="32"/>
    </row>
    <row r="201" spans="2:6" s="31" customFormat="1" ht="28.5" x14ac:dyDescent="0.25">
      <c r="B201" s="212" t="s">
        <v>543</v>
      </c>
      <c r="C201" s="36" t="str">
        <f>IF('1 lentelė'!C202="","",'1 lentelė'!C202)</f>
        <v/>
      </c>
      <c r="D201" s="108" t="str">
        <f>IF('1 lentelė'!D202="","",'1 lentelė'!D202)</f>
        <v xml:space="preserve">Priemonė: Taršos mažinimo priemonių įgyvendinimas </v>
      </c>
      <c r="E201" s="37"/>
      <c r="F201" s="32"/>
    </row>
    <row r="202" spans="2:6" s="31" customFormat="1" ht="45" x14ac:dyDescent="0.25">
      <c r="B202" s="33" t="s">
        <v>545</v>
      </c>
      <c r="C202" s="35" t="str">
        <f>IF('1 lentelė'!C203="","",'1 lentelė'!C203)</f>
        <v>R050021-375000-0146</v>
      </c>
      <c r="D202" s="29" t="str">
        <f>IF('1 lentelė'!D203="","",'1 lentelė'!D203)</f>
        <v>Oro kokybės valdymo planų parengimas ir taršos mažinimo priemonių įgyvendinimas</v>
      </c>
      <c r="E202" s="53" t="s">
        <v>876</v>
      </c>
      <c r="F202" s="32"/>
    </row>
    <row r="203" spans="2:6" ht="32.25" customHeight="1" x14ac:dyDescent="0.25">
      <c r="B203" s="443" t="s">
        <v>74</v>
      </c>
      <c r="C203" s="443"/>
      <c r="D203" s="443"/>
      <c r="E203" s="443"/>
    </row>
  </sheetData>
  <customSheetViews>
    <customSheetView guid="{58FDAC1A-082A-4FA1-9FCE-497504A6F649}" fitToPage="1">
      <selection activeCell="B1" sqref="B1"/>
      <pageMargins left="0.25" right="0.25" top="0.75" bottom="0.75" header="0.3" footer="0.3"/>
      <pageSetup paperSize="256" scale="62" fitToHeight="0" orientation="portrait" r:id="rId1"/>
    </customSheetView>
  </customSheetViews>
  <mergeCells count="1">
    <mergeCell ref="B203:E203"/>
  </mergeCells>
  <pageMargins left="0.25" right="0.25" top="0.75" bottom="0.75" header="0.3" footer="0.3"/>
  <pageSetup paperSize="256" scale="62" fitToHeight="0"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4</vt:i4>
      </vt:variant>
      <vt:variant>
        <vt:lpstr>Įvardinti diapazonai</vt:lpstr>
      </vt:variant>
      <vt:variant>
        <vt:i4>1</vt:i4>
      </vt:variant>
    </vt:vector>
  </HeadingPairs>
  <TitlesOfParts>
    <vt:vector size="5" baseType="lpstr">
      <vt:lpstr>1 lentelė</vt:lpstr>
      <vt:lpstr>2 lentelė</vt:lpstr>
      <vt:lpstr>5 lentelė</vt:lpstr>
      <vt:lpstr>3 lentelė</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Aistė Balčiauskienė</cp:lastModifiedBy>
  <cp:lastPrinted>2020-12-07T13:29:00Z</cp:lastPrinted>
  <dcterms:created xsi:type="dcterms:W3CDTF">2017-11-23T09:10:18Z</dcterms:created>
  <dcterms:modified xsi:type="dcterms:W3CDTF">2020-12-30T13:15:49Z</dcterms:modified>
</cp:coreProperties>
</file>