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m09305\Documents\Dokumentai\Panevėžio miesto ITVP 2021\"/>
    </mc:Choice>
  </mc:AlternateContent>
  <xr:revisionPtr revIDLastSave="0" documentId="13_ncr:1_{897875CD-3741-4AE1-ABFF-428EDD880485}" xr6:coauthVersionLast="47" xr6:coauthVersionMax="47" xr10:uidLastSave="{00000000-0000-0000-0000-000000000000}"/>
  <bookViews>
    <workbookView xWindow="-120" yWindow="-120" windowWidth="29040" windowHeight="15840" xr2:uid="{00000000-000D-0000-FFFF-FFFF00000000}"/>
  </bookViews>
  <sheets>
    <sheet name="Lapas1" sheetId="1" r:id="rId1"/>
    <sheet name="Sheet1" sheetId="2" r:id="rId2"/>
    <sheet name="Sheet2" sheetId="3" r:id="rId3"/>
  </sheets>
  <definedNames>
    <definedName name="_xlnm._FilterDatabase" localSheetId="0" hidden="1">Lapas1!$H$39:$K$83</definedName>
    <definedName name="_xlnm._FilterDatabase" localSheetId="2" hidden="1">Sheet2!$A$1:$L$36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59" i="1" l="1"/>
  <c r="M42" i="3" l="1"/>
  <c r="M3" i="3"/>
  <c r="M41" i="3"/>
  <c r="M36" i="3"/>
  <c r="M35" i="3"/>
  <c r="M34" i="3"/>
  <c r="M33" i="3"/>
  <c r="M32" i="3"/>
  <c r="M31" i="3"/>
  <c r="M30" i="3"/>
  <c r="M29" i="3"/>
  <c r="M28" i="3"/>
  <c r="M27" i="3"/>
  <c r="M26" i="3"/>
  <c r="M25" i="3"/>
  <c r="M24" i="3"/>
  <c r="M23" i="3"/>
  <c r="M22" i="3"/>
  <c r="M21" i="3"/>
  <c r="M20" i="3"/>
  <c r="M19" i="3"/>
  <c r="M18" i="3"/>
  <c r="M17" i="3"/>
  <c r="M16" i="3"/>
  <c r="M15" i="3"/>
  <c r="M14" i="3"/>
  <c r="M13" i="3"/>
  <c r="M12" i="3"/>
  <c r="M11" i="3"/>
  <c r="M10" i="3"/>
  <c r="M9" i="3"/>
  <c r="M8" i="3"/>
  <c r="M7" i="3"/>
  <c r="M6" i="3"/>
  <c r="M4" i="3"/>
  <c r="M2" i="3"/>
  <c r="R39" i="2" l="1"/>
  <c r="Q39" i="2"/>
  <c r="P39" i="2"/>
  <c r="O39" i="2"/>
  <c r="N39" i="2"/>
  <c r="M39" i="2"/>
  <c r="L39" i="2"/>
  <c r="K39" i="2"/>
  <c r="J39" i="2"/>
  <c r="G39" i="2"/>
  <c r="S38" i="2"/>
  <c r="H38" i="2"/>
  <c r="S37" i="2"/>
  <c r="H37" i="2"/>
  <c r="S36" i="2"/>
  <c r="H36" i="2"/>
  <c r="S35" i="2"/>
  <c r="H35" i="2"/>
  <c r="S34" i="2"/>
  <c r="H34" i="2"/>
  <c r="R33" i="2"/>
  <c r="Q33" i="2"/>
  <c r="P33" i="2"/>
  <c r="O33" i="2"/>
  <c r="N33" i="2"/>
  <c r="M33" i="2"/>
  <c r="L33" i="2"/>
  <c r="K33" i="2"/>
  <c r="J33" i="2"/>
  <c r="G33" i="2"/>
  <c r="S33" i="2" s="1"/>
  <c r="S32" i="2"/>
  <c r="H32" i="2"/>
  <c r="S31" i="2"/>
  <c r="H31" i="2"/>
  <c r="S30" i="2"/>
  <c r="H30" i="2"/>
  <c r="S29" i="2"/>
  <c r="H29" i="2"/>
  <c r="S28" i="2"/>
  <c r="H28" i="2"/>
  <c r="S27" i="2"/>
  <c r="H27" i="2"/>
  <c r="S26" i="2"/>
  <c r="H26" i="2"/>
  <c r="S25" i="2"/>
  <c r="H25" i="2"/>
  <c r="S24" i="2"/>
  <c r="H24" i="2"/>
  <c r="S23" i="2"/>
  <c r="H23" i="2"/>
  <c r="S22" i="2"/>
  <c r="H22" i="2"/>
  <c r="R20" i="2"/>
  <c r="Q20" i="2"/>
  <c r="P20" i="2"/>
  <c r="O20" i="2"/>
  <c r="N20" i="2"/>
  <c r="M20" i="2"/>
  <c r="M21" i="2" s="1"/>
  <c r="L20" i="2"/>
  <c r="K20" i="2"/>
  <c r="J20" i="2"/>
  <c r="G20" i="2"/>
  <c r="S19" i="2"/>
  <c r="H19" i="2"/>
  <c r="S18" i="2"/>
  <c r="H18" i="2"/>
  <c r="S17" i="2"/>
  <c r="H17" i="2"/>
  <c r="S16" i="2"/>
  <c r="H16" i="2"/>
  <c r="S15" i="2"/>
  <c r="H15" i="2"/>
  <c r="S14" i="2"/>
  <c r="H14" i="2"/>
  <c r="S13" i="2"/>
  <c r="H13" i="2"/>
  <c r="S12" i="2"/>
  <c r="H12" i="2"/>
  <c r="S11" i="2"/>
  <c r="H11" i="2"/>
  <c r="R10" i="2"/>
  <c r="Q10" i="2"/>
  <c r="P10" i="2"/>
  <c r="O10" i="2"/>
  <c r="N10" i="2"/>
  <c r="M10" i="2"/>
  <c r="L10" i="2"/>
  <c r="K10" i="2"/>
  <c r="J10" i="2"/>
  <c r="G10" i="2"/>
  <c r="S9" i="2"/>
  <c r="H9" i="2"/>
  <c r="S8" i="2"/>
  <c r="H8" i="2"/>
  <c r="S7" i="2"/>
  <c r="H7" i="2"/>
  <c r="S6" i="2"/>
  <c r="H6" i="2"/>
  <c r="S5" i="2"/>
  <c r="H5" i="2"/>
  <c r="R21" i="2" l="1"/>
  <c r="K21" i="2"/>
  <c r="L21" i="2"/>
  <c r="M40" i="2"/>
  <c r="M41" i="2" s="1"/>
  <c r="N40" i="2"/>
  <c r="J40" i="2"/>
  <c r="N21" i="2"/>
  <c r="N41" i="2" s="1"/>
  <c r="O21" i="2"/>
  <c r="K40" i="2"/>
  <c r="H39" i="2"/>
  <c r="Q21" i="2"/>
  <c r="H10" i="2"/>
  <c r="G21" i="2"/>
  <c r="Q40" i="2"/>
  <c r="Q41" i="2" s="1"/>
  <c r="H20" i="2"/>
  <c r="S39" i="2"/>
  <c r="J21" i="2"/>
  <c r="H33" i="2"/>
  <c r="G40" i="2"/>
  <c r="P40" i="2"/>
  <c r="O40" i="2"/>
  <c r="L40" i="2"/>
  <c r="L41" i="2" s="1"/>
  <c r="P21" i="2"/>
  <c r="R40" i="2"/>
  <c r="K41" i="2" l="1"/>
  <c r="O41" i="2"/>
  <c r="G41" i="2"/>
  <c r="J42" i="2"/>
  <c r="J41" i="2"/>
  <c r="P41" i="2"/>
  <c r="H21" i="2"/>
  <c r="H40" i="2"/>
  <c r="S40" i="2"/>
  <c r="R41" i="2"/>
  <c r="H41" i="2" l="1"/>
  <c r="O76" i="1" l="1"/>
  <c r="O80" i="1"/>
  <c r="O78" i="1"/>
  <c r="O82" i="1"/>
  <c r="O83" i="1"/>
  <c r="Q74" i="1"/>
  <c r="O59" i="1"/>
  <c r="Q48" i="1"/>
  <c r="Q41" i="1"/>
  <c r="E83" i="1"/>
  <c r="D83" i="1"/>
  <c r="C83" i="1"/>
  <c r="E82" i="1"/>
  <c r="D82" i="1"/>
  <c r="C82" i="1"/>
  <c r="N81" i="1"/>
  <c r="M81" i="1"/>
  <c r="L81" i="1"/>
  <c r="I81" i="1"/>
  <c r="H81" i="1"/>
  <c r="E81" i="1"/>
  <c r="D81" i="1"/>
  <c r="C81" i="1"/>
  <c r="B81" i="1"/>
  <c r="E80" i="1"/>
  <c r="D80" i="1"/>
  <c r="C80" i="1"/>
  <c r="N79" i="1"/>
  <c r="M79" i="1"/>
  <c r="L79" i="1"/>
  <c r="I79" i="1"/>
  <c r="H79" i="1"/>
  <c r="E79" i="1"/>
  <c r="D79" i="1"/>
  <c r="C79" i="1"/>
  <c r="B79" i="1"/>
  <c r="E78" i="1"/>
  <c r="D78" i="1"/>
  <c r="C78" i="1"/>
  <c r="N77" i="1"/>
  <c r="M77" i="1"/>
  <c r="L77" i="1"/>
  <c r="I77" i="1"/>
  <c r="H77" i="1"/>
  <c r="E77" i="1"/>
  <c r="D77" i="1"/>
  <c r="C77" i="1"/>
  <c r="B77" i="1"/>
  <c r="N76" i="1"/>
  <c r="M76" i="1"/>
  <c r="L76" i="1"/>
  <c r="I76" i="1"/>
  <c r="H76" i="1"/>
  <c r="E76" i="1"/>
  <c r="D76" i="1"/>
  <c r="C76" i="1"/>
  <c r="B76" i="1"/>
  <c r="K76" i="1" s="1"/>
  <c r="N75" i="1"/>
  <c r="M75" i="1"/>
  <c r="L75" i="1"/>
  <c r="I75" i="1"/>
  <c r="H75" i="1"/>
  <c r="E75" i="1"/>
  <c r="D75" i="1"/>
  <c r="C75" i="1"/>
  <c r="B75" i="1"/>
  <c r="E68" i="1"/>
  <c r="D68" i="1"/>
  <c r="C68" i="1"/>
  <c r="N69" i="1"/>
  <c r="M69" i="1"/>
  <c r="L69" i="1"/>
  <c r="I69" i="1"/>
  <c r="H69" i="1"/>
  <c r="E69" i="1"/>
  <c r="D69" i="1"/>
  <c r="C69" i="1"/>
  <c r="B69" i="1"/>
  <c r="N67" i="1"/>
  <c r="M67" i="1"/>
  <c r="L67" i="1"/>
  <c r="I67" i="1"/>
  <c r="H67" i="1"/>
  <c r="E67" i="1"/>
  <c r="D67" i="1"/>
  <c r="C67" i="1"/>
  <c r="B67" i="1"/>
  <c r="N66" i="1"/>
  <c r="M66" i="1"/>
  <c r="L66" i="1"/>
  <c r="I66" i="1"/>
  <c r="H66" i="1"/>
  <c r="E66" i="1"/>
  <c r="D66" i="1"/>
  <c r="C66" i="1"/>
  <c r="B66" i="1"/>
  <c r="N65" i="1"/>
  <c r="M65" i="1"/>
  <c r="L65" i="1"/>
  <c r="I65" i="1"/>
  <c r="H65" i="1"/>
  <c r="E65" i="1"/>
  <c r="D65" i="1"/>
  <c r="C65" i="1"/>
  <c r="B65" i="1"/>
  <c r="N64" i="1"/>
  <c r="L64" i="1"/>
  <c r="I64" i="1"/>
  <c r="H64" i="1"/>
  <c r="E64" i="1"/>
  <c r="D64" i="1"/>
  <c r="C64" i="1"/>
  <c r="B64" i="1"/>
  <c r="N63" i="1"/>
  <c r="M63" i="1"/>
  <c r="L63" i="1"/>
  <c r="I63" i="1"/>
  <c r="H63" i="1"/>
  <c r="E63" i="1"/>
  <c r="D63" i="1"/>
  <c r="C63" i="1"/>
  <c r="B63" i="1"/>
  <c r="N73" i="1"/>
  <c r="L73" i="1"/>
  <c r="I73" i="1"/>
  <c r="H73" i="1"/>
  <c r="E73" i="1"/>
  <c r="D73" i="1"/>
  <c r="C73" i="1"/>
  <c r="B73" i="1"/>
  <c r="N72" i="1"/>
  <c r="M72" i="1"/>
  <c r="L72" i="1"/>
  <c r="I72" i="1"/>
  <c r="H72" i="1"/>
  <c r="E72" i="1"/>
  <c r="D72" i="1"/>
  <c r="C72" i="1"/>
  <c r="B72" i="1"/>
  <c r="N71" i="1"/>
  <c r="M71" i="1"/>
  <c r="L71" i="1"/>
  <c r="I71" i="1"/>
  <c r="H71" i="1"/>
  <c r="E71" i="1"/>
  <c r="D71" i="1"/>
  <c r="C71" i="1"/>
  <c r="B71" i="1"/>
  <c r="N70" i="1"/>
  <c r="M70" i="1"/>
  <c r="L70" i="1"/>
  <c r="I70" i="1"/>
  <c r="H70" i="1"/>
  <c r="E70" i="1"/>
  <c r="D70" i="1"/>
  <c r="C70" i="1"/>
  <c r="B70" i="1"/>
  <c r="N62" i="1"/>
  <c r="M62" i="1"/>
  <c r="L62" i="1"/>
  <c r="I62" i="1"/>
  <c r="H62" i="1"/>
  <c r="E62" i="1"/>
  <c r="D62" i="1"/>
  <c r="C62" i="1"/>
  <c r="B62" i="1"/>
  <c r="K69" i="1" l="1"/>
  <c r="P69" i="1"/>
  <c r="O69" i="1" s="1"/>
  <c r="K71" i="1"/>
  <c r="P71" i="1"/>
  <c r="O71" i="1" s="1"/>
  <c r="K73" i="1"/>
  <c r="P73" i="1"/>
  <c r="O73" i="1" s="1"/>
  <c r="K75" i="1"/>
  <c r="P75" i="1"/>
  <c r="K64" i="1"/>
  <c r="P64" i="1"/>
  <c r="O64" i="1" s="1"/>
  <c r="K70" i="1"/>
  <c r="P70" i="1"/>
  <c r="O70" i="1" s="1"/>
  <c r="K72" i="1"/>
  <c r="P72" i="1"/>
  <c r="O72" i="1" s="1"/>
  <c r="K63" i="1"/>
  <c r="P63" i="1"/>
  <c r="O63" i="1" s="1"/>
  <c r="K81" i="1"/>
  <c r="P81" i="1"/>
  <c r="O81" i="1" s="1"/>
  <c r="Q40" i="1"/>
  <c r="K66" i="1"/>
  <c r="P66" i="1"/>
  <c r="O66" i="1" s="1"/>
  <c r="K65" i="1"/>
  <c r="P65" i="1"/>
  <c r="O65" i="1" s="1"/>
  <c r="K67" i="1"/>
  <c r="P67" i="1"/>
  <c r="O67" i="1" s="1"/>
  <c r="K62" i="1"/>
  <c r="P62" i="1"/>
  <c r="O62" i="1" s="1"/>
  <c r="K79" i="1"/>
  <c r="P79" i="1"/>
  <c r="O79" i="1" s="1"/>
  <c r="K77" i="1"/>
  <c r="P77" i="1"/>
  <c r="O77" i="1" s="1"/>
  <c r="J71" i="1"/>
  <c r="J72" i="1"/>
  <c r="M64" i="1"/>
  <c r="J64" i="1"/>
  <c r="J66" i="1"/>
  <c r="J69" i="1"/>
  <c r="J70" i="1"/>
  <c r="J63" i="1"/>
  <c r="J76" i="1"/>
  <c r="J81" i="1"/>
  <c r="J73" i="1"/>
  <c r="J75" i="1"/>
  <c r="J65" i="1"/>
  <c r="J67" i="1"/>
  <c r="J62" i="1"/>
  <c r="J79" i="1"/>
  <c r="J77" i="1"/>
  <c r="M73" i="1"/>
  <c r="Q61" i="1"/>
  <c r="Q60" i="1" s="1"/>
  <c r="P74" i="1" l="1"/>
  <c r="O75" i="1"/>
  <c r="O74" i="1" s="1"/>
  <c r="O61" i="1"/>
  <c r="P61" i="1"/>
  <c r="E58" i="1"/>
  <c r="D58" i="1"/>
  <c r="C58" i="1"/>
  <c r="E57" i="1"/>
  <c r="D57" i="1"/>
  <c r="C57" i="1"/>
  <c r="N59" i="1"/>
  <c r="M59" i="1"/>
  <c r="L59" i="1"/>
  <c r="I59" i="1"/>
  <c r="H59" i="1"/>
  <c r="E59" i="1"/>
  <c r="D59" i="1"/>
  <c r="C59" i="1"/>
  <c r="B59" i="1"/>
  <c r="N56" i="1"/>
  <c r="M56" i="1"/>
  <c r="L56" i="1"/>
  <c r="I56" i="1"/>
  <c r="H56" i="1"/>
  <c r="E56" i="1"/>
  <c r="D56" i="1"/>
  <c r="C56" i="1"/>
  <c r="B56" i="1"/>
  <c r="N55" i="1"/>
  <c r="M55" i="1"/>
  <c r="L55" i="1"/>
  <c r="I55" i="1"/>
  <c r="H55" i="1"/>
  <c r="E55" i="1"/>
  <c r="D55" i="1"/>
  <c r="C55" i="1"/>
  <c r="B55" i="1"/>
  <c r="N54" i="1"/>
  <c r="M54" i="1"/>
  <c r="L54" i="1"/>
  <c r="I54" i="1"/>
  <c r="H54" i="1"/>
  <c r="E54" i="1"/>
  <c r="D54" i="1"/>
  <c r="C54" i="1"/>
  <c r="B54" i="1"/>
  <c r="N53" i="1"/>
  <c r="M53" i="1"/>
  <c r="L53" i="1"/>
  <c r="I53" i="1"/>
  <c r="H53" i="1"/>
  <c r="E53" i="1"/>
  <c r="D53" i="1"/>
  <c r="C53" i="1"/>
  <c r="B53" i="1"/>
  <c r="N52" i="1"/>
  <c r="M52" i="1"/>
  <c r="L52" i="1"/>
  <c r="I52" i="1"/>
  <c r="H52" i="1"/>
  <c r="E52" i="1"/>
  <c r="D52" i="1"/>
  <c r="C52" i="1"/>
  <c r="B52" i="1"/>
  <c r="N51" i="1"/>
  <c r="M51" i="1"/>
  <c r="L51" i="1"/>
  <c r="I51" i="1"/>
  <c r="H51" i="1"/>
  <c r="E51" i="1"/>
  <c r="D51" i="1"/>
  <c r="C51" i="1"/>
  <c r="B51" i="1"/>
  <c r="P51" i="1" s="1"/>
  <c r="N50" i="1"/>
  <c r="M50" i="1"/>
  <c r="L50" i="1"/>
  <c r="I50" i="1"/>
  <c r="H50" i="1"/>
  <c r="E50" i="1"/>
  <c r="D50" i="1"/>
  <c r="C50" i="1"/>
  <c r="B50" i="1"/>
  <c r="N49" i="1"/>
  <c r="M49" i="1"/>
  <c r="L49" i="1"/>
  <c r="I49" i="1"/>
  <c r="H49" i="1"/>
  <c r="E49" i="1"/>
  <c r="D49" i="1"/>
  <c r="C49" i="1"/>
  <c r="B49" i="1"/>
  <c r="P49" i="1" s="1"/>
  <c r="K56" i="1" l="1"/>
  <c r="P56" i="1"/>
  <c r="O56" i="1" s="1"/>
  <c r="K53" i="1"/>
  <c r="K55" i="1"/>
  <c r="P55" i="1"/>
  <c r="O55" i="1" s="1"/>
  <c r="K50" i="1"/>
  <c r="P50" i="1"/>
  <c r="O50" i="1" s="1"/>
  <c r="K52" i="1"/>
  <c r="P52" i="1"/>
  <c r="O52" i="1" s="1"/>
  <c r="K54" i="1"/>
  <c r="P54" i="1"/>
  <c r="O54" i="1" s="1"/>
  <c r="O60" i="1"/>
  <c r="J49" i="1"/>
  <c r="K49" i="1"/>
  <c r="J51" i="1"/>
  <c r="K51" i="1"/>
  <c r="J59" i="1"/>
  <c r="K59" i="1"/>
  <c r="P60" i="1"/>
  <c r="J56" i="1"/>
  <c r="J53" i="1"/>
  <c r="J50" i="1"/>
  <c r="J55" i="1"/>
  <c r="J52" i="1"/>
  <c r="O49" i="1"/>
  <c r="O51" i="1"/>
  <c r="E47" i="1" l="1"/>
  <c r="C47" i="1"/>
  <c r="D47" i="1"/>
  <c r="N46" i="1"/>
  <c r="M46" i="1"/>
  <c r="L46" i="1"/>
  <c r="I46" i="1"/>
  <c r="H46" i="1"/>
  <c r="E46" i="1"/>
  <c r="D46" i="1"/>
  <c r="C46" i="1"/>
  <c r="B46" i="1"/>
  <c r="P46" i="1" s="1"/>
  <c r="O46" i="1" s="1"/>
  <c r="N45" i="1"/>
  <c r="M45" i="1"/>
  <c r="L45" i="1"/>
  <c r="I45" i="1"/>
  <c r="H45" i="1"/>
  <c r="E45" i="1"/>
  <c r="D45" i="1"/>
  <c r="C45" i="1"/>
  <c r="B45" i="1"/>
  <c r="P45" i="1" s="1"/>
  <c r="O45" i="1" s="1"/>
  <c r="N44" i="1"/>
  <c r="M44" i="1"/>
  <c r="L44" i="1"/>
  <c r="I44" i="1"/>
  <c r="H44" i="1"/>
  <c r="E44" i="1"/>
  <c r="D44" i="1"/>
  <c r="C44" i="1"/>
  <c r="B44" i="1"/>
  <c r="P44" i="1" s="1"/>
  <c r="O44" i="1" s="1"/>
  <c r="N43" i="1"/>
  <c r="M43" i="1"/>
  <c r="L43" i="1"/>
  <c r="I43" i="1"/>
  <c r="H43" i="1"/>
  <c r="E43" i="1"/>
  <c r="D43" i="1"/>
  <c r="C43" i="1"/>
  <c r="B43" i="1"/>
  <c r="P43" i="1" s="1"/>
  <c r="O43" i="1" s="1"/>
  <c r="N42" i="1"/>
  <c r="M42" i="1"/>
  <c r="L42" i="1"/>
  <c r="B42" i="1"/>
  <c r="P42" i="1" s="1"/>
  <c r="I42" i="1"/>
  <c r="H42" i="1"/>
  <c r="E42" i="1"/>
  <c r="D42" i="1"/>
  <c r="C42" i="1"/>
  <c r="J46" i="1" l="1"/>
  <c r="K46" i="1"/>
  <c r="J44" i="1"/>
  <c r="K44" i="1"/>
  <c r="J42" i="1"/>
  <c r="K42" i="1"/>
  <c r="J43" i="1"/>
  <c r="K43" i="1"/>
  <c r="J45" i="1"/>
  <c r="K45" i="1"/>
  <c r="M42" i="2"/>
  <c r="R42" i="2"/>
  <c r="P41" i="1" l="1"/>
  <c r="O42" i="1"/>
  <c r="O41" i="1" s="1"/>
  <c r="K42" i="2"/>
  <c r="L42" i="2"/>
  <c r="H42" i="2" l="1"/>
  <c r="O53" i="1"/>
  <c r="O48" i="1" s="1"/>
  <c r="O40" i="1" s="1"/>
  <c r="P48" i="1"/>
  <c r="P40" i="1" s="1"/>
</calcChain>
</file>

<file path=xl/sharedStrings.xml><?xml version="1.0" encoding="utf-8"?>
<sst xmlns="http://schemas.openxmlformats.org/spreadsheetml/2006/main" count="637" uniqueCount="373">
  <si>
    <t>Nr.</t>
  </si>
  <si>
    <t>Kodas</t>
  </si>
  <si>
    <t>Pavadinimas, mato vnt.</t>
  </si>
  <si>
    <t>Pasiekta  reikšmė</t>
  </si>
  <si>
    <t xml:space="preserve">Iš viso </t>
  </si>
  <si>
    <t>1.1.</t>
  </si>
  <si>
    <t>1.1.1.</t>
  </si>
  <si>
    <t>Stiprybės</t>
  </si>
  <si>
    <t>1.</t>
  </si>
  <si>
    <t>Silpnybės</t>
  </si>
  <si>
    <t>Galimybės</t>
  </si>
  <si>
    <t>Grėsmės</t>
  </si>
  <si>
    <t>(įrašomas programos pavadinimas)</t>
  </si>
  <si>
    <t xml:space="preserve"> ĮGYVENDINIMO ATASKAITA</t>
  </si>
  <si>
    <t>(įrašoma programos parengimo data, registracijos numeris)</t>
  </si>
  <si>
    <t>Priemonei / veiksmui įgyvendinti panaudotos lėšos   (Eur)</t>
  </si>
  <si>
    <t>Planuojamos skirti veiksmo vykdytojo  ir partnerio (-ių) lėšos</t>
  </si>
  <si>
    <t>Išmokėtos veiksmo vykdytojo  ir partnerio (-ių) lėšos</t>
  </si>
  <si>
    <t>Planuojamas skirti finansavimas (iš valstybės biudžeto, ES fondų ir kitos tarptautinės finansinės paramos lėšų)</t>
  </si>
  <si>
    <t>Išmokėtas finansavimas (iš valstybės biudžeto, ES fondų ir kitos tarptautinės finansinės paramos lėšų)</t>
  </si>
  <si>
    <t>Tikslo / uždavinio / priemonės / veiksmo pavadinimai*</t>
  </si>
  <si>
    <t>1 lentelė. Programos SSGG lentelėje nurodytų veiksnių pokyčių įvertinimas</t>
  </si>
  <si>
    <t>Veiksnių pokyčių vertinimas**</t>
  </si>
  <si>
    <t>Veiksniai*</t>
  </si>
  <si>
    <t>Programos įgyvendinimo rodikliai**</t>
  </si>
  <si>
    <t>2 lentelė. Programos įgyvendinimo pažanga nuo programos įgyvendinimo pradžios</t>
  </si>
  <si>
    <t>Programos įgyvendinimo veiksmai</t>
  </si>
  <si>
    <t>Programoje suplanuota veiksmo pradžia</t>
  </si>
  <si>
    <t>Programoje suplanuota veiksmo pabaiga</t>
  </si>
  <si>
    <t>Papildoma informacija, paaiškinimai</t>
  </si>
  <si>
    <t>Suplanuota 2023 m. pasiekti  reikšmė***</t>
  </si>
  <si>
    <t xml:space="preserve">Suplanuota iki ataskaitinių metų pabaigos pasiekti reikšmė**** </t>
  </si>
  <si>
    <t>Veiksmo įgyvendinimo būklė*****</t>
  </si>
  <si>
    <t>Veiksmą atitinkančio projekto Nr.******</t>
  </si>
  <si>
    <t>Priemonei / veiksmui įgyvendinti programoje numatytas lėšų poreikis (Eur)</t>
  </si>
  <si>
    <t>* Nurodomos programos  SSGG lentelėje nustatytos ir programos įgyvendinimo metu naujai paaiškėjusios stiprybės, silpnybės (problemos), galimybės ir grėsmės;</t>
  </si>
  <si>
    <t>Integruotų teritorijų vystymo programų 
rengimo ir įgyvendinimo gairių 4 priedas</t>
  </si>
  <si>
    <r>
      <t>** Įvertinami veiksnių pokyčiai per ataskaitinius metus ir per laikotarpį nuo programos įgyvendinimo pradžios (nurodoma, ar pasikeitė programoje identifikuotos stiprybės, silpnybės, galimybės ir grėsmės, ar atsirado naujų, programoje nevertintų</t>
    </r>
    <r>
      <rPr>
        <i/>
        <sz val="9"/>
        <color rgb="FFFF0000"/>
        <rFont val="Times New Roman"/>
        <family val="1"/>
        <charset val="186"/>
      </rPr>
      <t>,</t>
    </r>
    <r>
      <rPr>
        <i/>
        <sz val="9"/>
        <color theme="1"/>
        <rFont val="Times New Roman"/>
        <family val="1"/>
      </rPr>
      <t>tikslinės teritorijos vystymui svarbių veiksnių).</t>
    </r>
  </si>
  <si>
    <t>PANEVĖŽIO MIESTO INTEGRUOTA TERITORIJŲ VYSTYMO PROGRAMA</t>
  </si>
  <si>
    <t>2016 m. vasario 19 d. Nr. 1V-122</t>
  </si>
  <si>
    <t>1. Panevėžys – palankioje geografinėje padėtyje (nesunkiai pasiekiami Vilniaus ir Rygos miestai) kompaktiškai išsidėstęs, tankiausiai iš visų didžiųjų miestų apgyvendintas miestas, turintis gerai išplėtotą bazinių inžinierinių tinklų sistemą.</t>
  </si>
  <si>
    <t>1. Nepakankamas užimtumas Panevėžio mieste ir regione, aukštas registruotas nedarbas</t>
  </si>
  <si>
    <t>2. Senstanti visuomenė sąlygoja didėjantį išlaikomų asmenų skaičių</t>
  </si>
  <si>
    <t>3. Mažėjantis Panevėžio miesto gyventojų skaičius, kartu vykstant miesto išdrikimui į priemiestinę teritoriją</t>
  </si>
  <si>
    <t>4. Mažas gyventojų tankumas aplinkinėse teritorijose</t>
  </si>
  <si>
    <t>1. Dėl mažėjančio gyventojų skaičiaus (ir, atitinkamai, darbo jėgos pasiūlos) įmonės didesnį prioritetą skirs technologinei plėtrai (ir galės pasinaudoti tam skiriama ES finansine parama)</t>
  </si>
  <si>
    <t>2. Gerėjanti padėtis darbo rinkoje ir didesnis realusis darbo užmokestis skatins gyventojų aktyvumą ir didėjantį privatų vartojimą.</t>
  </si>
  <si>
    <t>3. Didės alternatyvių automobiliams keliavimo būdų ir priemonių paklausa</t>
  </si>
  <si>
    <t>1. Mažėjanti darbo jėgos pasiūla šalyje</t>
  </si>
  <si>
    <t>2. Lietuvos eksporto kritimas dėl pasaulio ekonomikos sulėtėjimo, su Rusijos ir Ukrainos konfliktu susiję ekonominiai veiksniai sukels ekonominius sunkumus Panevėžio regiono pramonės įmonėms</t>
  </si>
  <si>
    <t>Tikslas: padidinti ekonomiškai aktyvių gyventojų skaičių, skatinant verslo kūrimąsi ir plėtrą ir didinant socialinę integraciją.</t>
  </si>
  <si>
    <t>1-E</t>
  </si>
  <si>
    <t>Užimtųjų ir darbingo amžiaus gyventojų santykis Panevėžio mieste, proc.</t>
  </si>
  <si>
    <t>1-R-1</t>
  </si>
  <si>
    <t>Pritrauktos privačios investicijos į tikslinę teritoriją, mln. Eur</t>
  </si>
  <si>
    <t>Uždavinys: padidinti investicinį Panevėžio miesto patrauklumą, pertvarkant (konvertuojant) ekonominį potencialą turinčias viešąsias erdves ir sukuriant trūkstamą inžinerinę infrastruktūrą.</t>
  </si>
  <si>
    <t>Veiksmo Nr.</t>
  </si>
  <si>
    <t>Veiksmo pavadinimas</t>
  </si>
  <si>
    <t>Pradžios metai</t>
  </si>
  <si>
    <t>Pabaigos metai</t>
  </si>
  <si>
    <t>Ministerija</t>
  </si>
  <si>
    <t xml:space="preserve">Veiksmų programos konkretaus uždavinio numeris </t>
  </si>
  <si>
    <t>Iš viso veiksmui įgyvendinti</t>
  </si>
  <si>
    <t>Valstybės biudžeto lėšos</t>
  </si>
  <si>
    <t>Savivaldybės biudžeto lėšos</t>
  </si>
  <si>
    <t>Kitos viešosios lėšos</t>
  </si>
  <si>
    <t>Privačios lėšos</t>
  </si>
  <si>
    <t>ES lėšos</t>
  </si>
  <si>
    <t>Proc.</t>
  </si>
  <si>
    <t>Rodikliai (viso; rodiklių pasiekimas pagal metus)</t>
  </si>
  <si>
    <t xml:space="preserve">Iš viso 
</t>
  </si>
  <si>
    <t>iš jų bendrasis finansavi-
mas</t>
  </si>
  <si>
    <t>Rodiklis</t>
  </si>
  <si>
    <t>Siekiama reikšmė</t>
  </si>
  <si>
    <t>Siekiama reikšmė (nauja)</t>
  </si>
  <si>
    <t>VRM</t>
  </si>
  <si>
    <t>7.1.1.</t>
  </si>
  <si>
    <t>07.1.1-CPVA-R-904</t>
  </si>
  <si>
    <t>Sukurtos arba atnaujintos atviros erdvės miesto vietoviese, m2</t>
  </si>
  <si>
    <t>P. B. 238</t>
  </si>
  <si>
    <t>1.1.2.</t>
  </si>
  <si>
    <t>1.1.3.</t>
  </si>
  <si>
    <t>Elektronikos gatvės prieigų sutvarkymas</t>
  </si>
  <si>
    <t>Nemuno g. (nuo Klaipėdos g. iki Ramygalos g.) dviračių takų plėtra Panevėžyje</t>
  </si>
  <si>
    <t>SM</t>
  </si>
  <si>
    <t>4.5.1.</t>
  </si>
  <si>
    <t>04.5.1-TID-R-516</t>
  </si>
  <si>
    <t>Rekonstruotų dviračių ir/ar pėsčiųjų takų ir/ar trasų ilgis, km.</t>
  </si>
  <si>
    <t>P.S. 322</t>
  </si>
  <si>
    <t>Susisiekimo su Panevėžio LEZ gerinimas, modernizuojant J. Janonio g.–Vakarinės g.–Pramonės g. sankryžą</t>
  </si>
  <si>
    <t>07.1.1-CPVA-V-907</t>
  </si>
  <si>
    <t>Vietos vienetų investicijos tvarkomoje teritorijoje ir (ar) su projektu susijusioje teritorijoje</t>
  </si>
  <si>
    <t>R. N.921</t>
  </si>
  <si>
    <t>Naujos darbo vietos tvarkomoje teritorijoje ir (ar) su projektu susijusioje teritorijoje</t>
  </si>
  <si>
    <t>R. N.922</t>
  </si>
  <si>
    <t>1.1. UŽDAVINIUI</t>
  </si>
  <si>
    <t>1.2.1.</t>
  </si>
  <si>
    <t xml:space="preserve">Laisvės aikštės ir jos prieigų kompleksinis sutvarkymas </t>
  </si>
  <si>
    <t>1.2.2.</t>
  </si>
  <si>
    <t xml:space="preserve">Nepriklausomybės aikštės ir jos prieigų sutvarkymas </t>
  </si>
  <si>
    <t>1.2.3.</t>
  </si>
  <si>
    <t>Panevėžio miesto Dailės galerijos aktualizavimas</t>
  </si>
  <si>
    <t>KM</t>
  </si>
  <si>
    <t>5.4.1.</t>
  </si>
  <si>
    <t>05.4.1-CPVA-R-302</t>
  </si>
  <si>
    <t>Sutvarkyti, įrengti ir pritaikyti lankymui gamtos ir kultūros paveldo objektai ir teritorijos</t>
  </si>
  <si>
    <t>P.S. 335</t>
  </si>
  <si>
    <t>1.2.4.</t>
  </si>
  <si>
    <t>Moigių namų pastatų komplekso modernizavimas ir pritaikymas visuomenės poreikiams</t>
  </si>
  <si>
    <t xml:space="preserve">07.1.1-CPVA-R-305 </t>
  </si>
  <si>
    <t>Modernizuoti kultūros infrastruktūros objektai</t>
  </si>
  <si>
    <t>P.N. 304</t>
  </si>
  <si>
    <t>1.2.5.</t>
  </si>
  <si>
    <t>Juozo Miltinio dramos teatro įrangos atnaujinimas</t>
  </si>
  <si>
    <t>07.1.1-CPVA-V-304</t>
  </si>
  <si>
    <t>1.2.6.</t>
  </si>
  <si>
    <t xml:space="preserve">Panevėžio apskrities Gabrielės Petkevičaitės-Bitės viešosios bibliotekos modernizavimas </t>
  </si>
  <si>
    <t>1.2.7.</t>
  </si>
  <si>
    <t>Viešųjų erdvių prie Panevėžio bendruomenių rūmų sutvarkymas</t>
  </si>
  <si>
    <t>1.2.8.</t>
  </si>
  <si>
    <t>Regos centro „Linelis“ pastato vidaus patalpų ir ugdymo aplinkos modernizavimas</t>
  </si>
  <si>
    <t>ŠMM</t>
  </si>
  <si>
    <t>9.1.3.</t>
  </si>
  <si>
    <t xml:space="preserve">09.1.3-CPVA-R-705 </t>
  </si>
  <si>
    <t>Pagal veiksmų programą ERPF lėšomis atnaujintos ikimokyklinio ir priešmokyklinio ugdymo mokyklos, vnt.</t>
  </si>
  <si>
    <t>P.N. 717</t>
  </si>
  <si>
    <t>Investicijas gavusios vaikų priežiūros arba švietimo infrastruktūros pajėgumas</t>
  </si>
  <si>
    <t>P.B.235</t>
  </si>
  <si>
    <t>Švietimo ir kitų švietimo teikėjų įstaigos, kuriose pagal veiksmų programą ERPF lėšomis sukurta ar atnaujinta ne mažiau nei viena edukacinė erdvė</t>
  </si>
  <si>
    <t>P.S.379</t>
  </si>
  <si>
    <t>1.2.9.</t>
  </si>
  <si>
    <t>VšĮ Šv. Juozapo globos namų infrastruktūros modernizavimas ir paslaugų plėtra įkuriant savarankiško gyvenimo namus</t>
  </si>
  <si>
    <t>SADM</t>
  </si>
  <si>
    <t>8.1.1.</t>
  </si>
  <si>
    <t xml:space="preserve">08.1.1-CPVA-R-407 </t>
  </si>
  <si>
    <t xml:space="preserve">Investicijas gavę socialinių paslaugų infrastruktūros objektai </t>
  </si>
  <si>
    <t>P.S. 361</t>
  </si>
  <si>
    <t>1.2. UŽDAVINIUI</t>
  </si>
  <si>
    <t>VISO 1 TIKSLUI</t>
  </si>
  <si>
    <t>2.1.1.</t>
  </si>
  <si>
    <t>Kultūros ir poilsio parko modernizavimas, gerinant miesto gamtinę aplinką ir gyvenimo kokybę, skatinant lankytojų srautus, aktyvų laisvalaikį</t>
  </si>
  <si>
    <t>2.1.2.</t>
  </si>
  <si>
    <t>Jaunimo sodo sutvarkymas</t>
  </si>
  <si>
    <t>2.1.3.</t>
  </si>
  <si>
    <t xml:space="preserve">Nevėžio upės ir pakrančių sutvarkymas (atkarpa nuo Stoties g. tilto iki Nemuno g. tilto) </t>
  </si>
  <si>
    <t>2.1.4.</t>
  </si>
  <si>
    <t>Skaistakalnio parko ir jo prieigų sutvarkymas</t>
  </si>
  <si>
    <t>2.1.5.</t>
  </si>
  <si>
    <t>Kraštovaizdžio formavimas ir ekologinės būklės gerinimas Panevėžio mieste</t>
  </si>
  <si>
    <t>AM</t>
  </si>
  <si>
    <t>5.5.1.</t>
  </si>
  <si>
    <t xml:space="preserve">05.5.1-APVA-R-019 </t>
  </si>
  <si>
    <t>Išsaugoti, sutvarkyti ar atkurti įvairaus teritorinio lygmens kraštovaizdžio arealai, skaičius.</t>
  </si>
  <si>
    <t>P.S. 338</t>
  </si>
  <si>
    <t>2.1.6.</t>
  </si>
  <si>
    <t>Oro kokybės valdymo planų parengimas ir taršos mažinimo priemonių įgyvendinimas</t>
  </si>
  <si>
    <t>05.6.1-APVA-V-021</t>
  </si>
  <si>
    <t>Parengti aplinkos oro kokybės valdymo priemonių planai, skaičius</t>
  </si>
  <si>
    <t>P.N. 097</t>
  </si>
  <si>
    <t>Įsigyti gatvių valymo įrenginiai, skaičius</t>
  </si>
  <si>
    <t>P.S. 339</t>
  </si>
  <si>
    <t>2.1.7.</t>
  </si>
  <si>
    <t>Panevėžio miesto darnaus judumo plano parengimas</t>
  </si>
  <si>
    <t>04.5.1-TID-V-513</t>
  </si>
  <si>
    <t>Parengti darnaus judumo mieste planai</t>
  </si>
  <si>
    <t>P.N. 507</t>
  </si>
  <si>
    <t>2.1.8.</t>
  </si>
  <si>
    <t xml:space="preserve">Darnaus judumo priemonių diegimas </t>
  </si>
  <si>
    <t>04.5.1-TID-R-514</t>
  </si>
  <si>
    <t>Įgyvendintos darnaus judumo priemonės</t>
  </si>
  <si>
    <t>P.S. 323</t>
  </si>
  <si>
    <t>2.1.9.</t>
  </si>
  <si>
    <t>Miesto viešojo transporto priemonių parko atnaujinimas Panevėžio mieste</t>
  </si>
  <si>
    <t>04.5.1-TID-V-517</t>
  </si>
  <si>
    <t>Įsigytų naujų ekologiškų viešojo transporto priemonių skaičius</t>
  </si>
  <si>
    <t>P.S. 325</t>
  </si>
  <si>
    <t>Elektromobilių įkrovimo prieigų tinklo kūrimas Panevėžio mieste</t>
  </si>
  <si>
    <t>04.5.1-TID-V-515</t>
  </si>
  <si>
    <t>Įrengtos elektromobilių įkrovimo prieigos</t>
  </si>
  <si>
    <t>P.N. 509</t>
  </si>
  <si>
    <t>2.1.11.</t>
  </si>
  <si>
    <t>Panevėžio miesto A. Jakšto g. rekonstrukcija</t>
  </si>
  <si>
    <t>6.2.1.</t>
  </si>
  <si>
    <t>06.2.1-TID-R-511</t>
  </si>
  <si>
    <t>Bendras rekonstruotų arba atnaujintų kelių ilgis, km.</t>
  </si>
  <si>
    <t>P.B. 214</t>
  </si>
  <si>
    <t>2.1. UŽDAVINIUI</t>
  </si>
  <si>
    <t>2.2.1.</t>
  </si>
  <si>
    <t>Komunalinių atliekų rūšiuojamojo surinkimo infrastruktūros įrengimas</t>
  </si>
  <si>
    <t>5.2.1.</t>
  </si>
  <si>
    <t xml:space="preserve">05.2.1-APVA-R-008 </t>
  </si>
  <si>
    <t>Sukurti/pagerinti atskiro komunalinių atliekų surinkimo pajėgumai, tonos/metai.</t>
  </si>
  <si>
    <t>P.S. 329</t>
  </si>
  <si>
    <t>2.2.2.</t>
  </si>
  <si>
    <t>Lietaus vandens surinkimo, valymo ir nuotekų bei drenažo sistemų projektavimas, diegimas ir renovavimas</t>
  </si>
  <si>
    <t>5.1.1.</t>
  </si>
  <si>
    <t>05.1.1-APVA-R-007</t>
  </si>
  <si>
    <t xml:space="preserve">Lietaus nuotėkio plotas, iš kurio surenkamam paviršiniam (lietaus) vandeniui tvarkyti, įrengta ir (ar) rekonstruota infrastruktūra, ha </t>
  </si>
  <si>
    <t>P.S. 328</t>
  </si>
  <si>
    <t>2.2.3.</t>
  </si>
  <si>
    <t>Neformaliojo švietimo infrastruktūros tobulinimas Panevėžio mieste</t>
  </si>
  <si>
    <t xml:space="preserve">09.1.3-CPVA-R-725 </t>
  </si>
  <si>
    <t>Pagal veiksmų programą ERPF lėšomis atnaujintos neformaliojo ugdymo įstaigos</t>
  </si>
  <si>
    <t>P.N.723</t>
  </si>
  <si>
    <t>2.2.4.</t>
  </si>
  <si>
    <t>Panevėžio „Vilties“ progimnazijos vidaus patalpų ir ugdymo aplinkos modernizavimas</t>
  </si>
  <si>
    <t xml:space="preserve">09.1.3-CPVA-R-724 </t>
  </si>
  <si>
    <t>Pagal veiksmų programą ERPF lėšomis atnaujintos bendrojo ugdymo mokyklos</t>
  </si>
  <si>
    <t>P.N.722</t>
  </si>
  <si>
    <t>2.2.5.</t>
  </si>
  <si>
    <t>Lopšelio-darželio „Rugelis“ vidaus patalpų ir ugdymo aplinkos modernizavimas</t>
  </si>
  <si>
    <t>Pagal veiksmų programą ERPF lėšomis atnaujintos ikimokyklinio ir priešmokyklinio ugdymo mokyklos, skaičius</t>
  </si>
  <si>
    <t>Pagal veiksmų programą ERPF lėšomis sukurtos naujos ikimokyklinio ir priešmokyklinio ugdymo vietos</t>
  </si>
  <si>
    <t>P.S.380</t>
  </si>
  <si>
    <t>2.2. UŽDAVINIUI</t>
  </si>
  <si>
    <t>VISO 2 TIKSLUI</t>
  </si>
  <si>
    <t>VISO STRATEGIJAI</t>
  </si>
  <si>
    <t>Projekto kodas</t>
  </si>
  <si>
    <t>Projekto pavadinimas</t>
  </si>
  <si>
    <t>Sutarties įsigaliojimo data</t>
  </si>
  <si>
    <t>Įgyvendinama sutartis</t>
  </si>
  <si>
    <t>07.1.1-CPVA-R-904-51-0001</t>
  </si>
  <si>
    <t>Panevėžio miesto savivaldybės administracija</t>
  </si>
  <si>
    <t>Baigtas</t>
  </si>
  <si>
    <t>05.6.1-APVA-V-021-01-0002</t>
  </si>
  <si>
    <t>07.1.1-CPVA-R-904-51-0002</t>
  </si>
  <si>
    <t>07.1.1-CPVA-R-904-51-0003</t>
  </si>
  <si>
    <t>07.1.1-CPVA-R-904-51-0004</t>
  </si>
  <si>
    <t>07.1.1-CPVA-R-904-51-0005</t>
  </si>
  <si>
    <t>07.1.1-CPVA-R-904-51-0006</t>
  </si>
  <si>
    <t>05.2.1-APVA-R-008-51-0003</t>
  </si>
  <si>
    <t>08.1.2-CPVA-R-408-51-0007</t>
  </si>
  <si>
    <t>Socialinio būsto plėtra</t>
  </si>
  <si>
    <t>09.1.3-CPVA-R-725-51-0003</t>
  </si>
  <si>
    <t>07.1.1-CPVA-R-904-51-0007</t>
  </si>
  <si>
    <t>Teritorijos prie „Ekrano“ marių konversija, pritaikant ją aktyviam poilsiui, užimtumui ir vietos verslo skatinimui</t>
  </si>
  <si>
    <t>07.1.1-CPVA-R-904-51-0008</t>
  </si>
  <si>
    <t>07.1.1-CPVA-R-904-51-0009</t>
  </si>
  <si>
    <t>Panevėžio senvagės teritorijos kompleksinis sutvarkymas</t>
  </si>
  <si>
    <t>09.1.3-CPVA-R-724-51-0007</t>
  </si>
  <si>
    <t>07.1.1-CPVA-R-904-51-0011</t>
  </si>
  <si>
    <t>07.1.1-CPVA-R-305-51-0005</t>
  </si>
  <si>
    <t>09.1.3-CPVA-R-705-51-0004</t>
  </si>
  <si>
    <t>09.1.3-CPVA-R-705-51-0005</t>
  </si>
  <si>
    <t>05.4.1-CPVA-R-302-51-0005</t>
  </si>
  <si>
    <t>10.1.3-ESFA-R-920-51-0003</t>
  </si>
  <si>
    <t>Paslaugų ir asmenų aptarnavimo kokybės gerinimas Panevėžio miesto ir Panevėžio rajono savivaldybėse</t>
  </si>
  <si>
    <t>05.4.1-CPVA-K-303-02-0023</t>
  </si>
  <si>
    <t>Poeto J. Čerkeso-Besparnio sodybos sutvarkymas</t>
  </si>
  <si>
    <t>04.5.1-TID-V-517-01-0004</t>
  </si>
  <si>
    <t>06.2.1-TID-R-511-51-0006</t>
  </si>
  <si>
    <t>08.4.2-ESFA-R-615-51-0006</t>
  </si>
  <si>
    <t>Priemonių, gerinančių ambulatorinių sveikatos priežiūros paslaugų prieinamumą tuberkulioze sergantiems asmenims, įgyvendinimas Panevėžio mieste</t>
  </si>
  <si>
    <t>05.5.1-APVA-R-019-51-0007</t>
  </si>
  <si>
    <t>05.4.1-LVPA-R-821-51-0002</t>
  </si>
  <si>
    <t>Panevėžio miesto ir Panevėžio rajono turizmo informacinės infrastruktūros plėtra</t>
  </si>
  <si>
    <t>08.1.1-CPVA-V-427-01-0012</t>
  </si>
  <si>
    <t>Institucinės globos pertvarka Panevėžio mieste</t>
  </si>
  <si>
    <t>04.3.1-LVPA-T-116-01-0031</t>
  </si>
  <si>
    <t>Panevėžio miesto gatvių apšvietimo modernizavimas</t>
  </si>
  <si>
    <t>07.1.1-CPVA-R-904-51-0014</t>
  </si>
  <si>
    <t>Nutraukta sutartis</t>
  </si>
  <si>
    <t>Eil. Nr.</t>
  </si>
  <si>
    <t>Priemonės kodas</t>
  </si>
  <si>
    <t>Projekto būsena</t>
  </si>
  <si>
    <t>Projekto vykdytojo pavadinimas</t>
  </si>
  <si>
    <t>Skirto finansavimo ES fondų lėšos</t>
  </si>
  <si>
    <t>Skirto finansavimo LR valstybės biudžeto lėšos</t>
  </si>
  <si>
    <t>Pareiškėjo ir partnerio (-ių) nuosavos lėšos</t>
  </si>
  <si>
    <t>1</t>
  </si>
  <si>
    <t>04.3.1-LVPA-T-116</t>
  </si>
  <si>
    <t>2</t>
  </si>
  <si>
    <t>04.5.1-TID-V-513-01-0013</t>
  </si>
  <si>
    <t>3</t>
  </si>
  <si>
    <t>04.5.1-TID-R-516-51-0006</t>
  </si>
  <si>
    <t>5</t>
  </si>
  <si>
    <t>04.5.1-TID-V-515-01-0006</t>
  </si>
  <si>
    <t>6</t>
  </si>
  <si>
    <t>7</t>
  </si>
  <si>
    <t>05.2.1-APVA-R-008</t>
  </si>
  <si>
    <t>8</t>
  </si>
  <si>
    <t>05.4.1-LVPA-R-821</t>
  </si>
  <si>
    <t>9</t>
  </si>
  <si>
    <t>10</t>
  </si>
  <si>
    <t>05.4.1-CPVA-K-303</t>
  </si>
  <si>
    <t>11</t>
  </si>
  <si>
    <t>05.5.1-APVA-R-019</t>
  </si>
  <si>
    <t>12</t>
  </si>
  <si>
    <t>13</t>
  </si>
  <si>
    <t>14</t>
  </si>
  <si>
    <t>15</t>
  </si>
  <si>
    <t>16</t>
  </si>
  <si>
    <t>17</t>
  </si>
  <si>
    <t>18</t>
  </si>
  <si>
    <t>19</t>
  </si>
  <si>
    <t>20</t>
  </si>
  <si>
    <t>21</t>
  </si>
  <si>
    <t>22</t>
  </si>
  <si>
    <t>23</t>
  </si>
  <si>
    <t>24</t>
  </si>
  <si>
    <t>07.1.1-CPVA-R-904-51-0013</t>
  </si>
  <si>
    <t>Viešųjų erdvių prie Laisvės aikštės sutvarkymas</t>
  </si>
  <si>
    <t>25</t>
  </si>
  <si>
    <t>26</t>
  </si>
  <si>
    <t>07.1.1-CPVA-R-305</t>
  </si>
  <si>
    <t>27</t>
  </si>
  <si>
    <t>08.1.1-CPVA-V-427</t>
  </si>
  <si>
    <t>28</t>
  </si>
  <si>
    <t>08.1.2-CPVA-R-408</t>
  </si>
  <si>
    <t>29</t>
  </si>
  <si>
    <t>08.4.1-ESFA-V-416</t>
  </si>
  <si>
    <t>08.4.1-ESFA-V-416-21-0002</t>
  </si>
  <si>
    <t>Panevėžio bendruomeniniai šeimos namai</t>
  </si>
  <si>
    <t>30</t>
  </si>
  <si>
    <t>08.4.2-ESFA-R-615</t>
  </si>
  <si>
    <t>31</t>
  </si>
  <si>
    <t>09.1.3-CPVA-R-705</t>
  </si>
  <si>
    <t>32</t>
  </si>
  <si>
    <t>33</t>
  </si>
  <si>
    <t>09.1.3-CPVA-R-724</t>
  </si>
  <si>
    <t>34</t>
  </si>
  <si>
    <t>09.1.3-CPVA-R-725</t>
  </si>
  <si>
    <t>35</t>
  </si>
  <si>
    <t>10.1.3-ESFA-R-920</t>
  </si>
  <si>
    <t>1.1.4.</t>
  </si>
  <si>
    <t>1.1.5.</t>
  </si>
  <si>
    <t>07.1.1-CPVA-V-907-02-0006</t>
  </si>
  <si>
    <t>1.2.</t>
  </si>
  <si>
    <t>Uždavinys: padidinti gyventojų ekonominį aktyvumą ir socialinį įtraukimą, kuriant bendruomenei atviras erdves, prieinamas
socialines paslaugas ir skatinant bendruomenių, viešųjų institucijų ir verslo sektoriaus bendradarbiavimą.</t>
  </si>
  <si>
    <t>Vidutinės vartojimo išlaidos, tenkančios vienam namų ūkio nariui per mėnesį, sveikatos, poilsio ir kultūros ir švietimo reikmėms, Eur</t>
  </si>
  <si>
    <t>1-R-2</t>
  </si>
  <si>
    <t>n.d.</t>
  </si>
  <si>
    <t>Lietuvos statistikos departamento duomenys</t>
  </si>
  <si>
    <t xml:space="preserve">Rodiklio pasiekimas paaiškės LR vidaus reikalų ministerijai atlikus tyrimą. </t>
  </si>
  <si>
    <t>Lietuvos statistikos departamento duomenys neatnaujinti</t>
  </si>
  <si>
    <t>Gyventojų neto vidaus migracija Panevėžio mieste</t>
  </si>
  <si>
    <t>Kraštovaizdžio ir (ar) gamtinio karkaso formavimo aspektais pakeisti ar pakoreguoti savivaldybių ar jų dalių bendrieji planai</t>
  </si>
  <si>
    <t>2.1.10.</t>
  </si>
  <si>
    <t>07.1.1-CPVA-V-304-01-0011</t>
  </si>
  <si>
    <t>07.1.1-CPVA-V-304-01-0005</t>
  </si>
  <si>
    <t>08.1.1-CPVA-R-407-51-0005</t>
  </si>
  <si>
    <t>08.1.1-CPVA-R-407</t>
  </si>
  <si>
    <t>2.</t>
  </si>
  <si>
    <t>2.1.</t>
  </si>
  <si>
    <t>Tikslas: pagerinti gyvenamosios aplinkos kokybę, siekiant prisitaikyti prie demografinių pokyčių.</t>
  </si>
  <si>
    <t>Uždavinys: pagerinti Panevėžio miesto aplinkosauginę būklę (pirmiausiai mažinant oro taršą kietosiomis dalelėmis).</t>
  </si>
  <si>
    <t>2-E</t>
  </si>
  <si>
    <t>2-R-1</t>
  </si>
  <si>
    <t>Dienų, kai buvo viršyta kietųjų dalelių (KD10) koncentracijos paros ribinė vertė</t>
  </si>
  <si>
    <t>04.5.1-TID-R-514-51-0003</t>
  </si>
  <si>
    <t>2.2.</t>
  </si>
  <si>
    <t>Uždavinys: paskatinti Panevėžio miesto gyvenamųjų rajonų fizinį ir socialinį persitvarkymą.</t>
  </si>
  <si>
    <t>2-R-2</t>
  </si>
  <si>
    <t>Būstų skaičius Panevėžio mieste pastatytuose ar renovuotose daugiabučiuose gyvenamuosiuose namuose (kaupiamieji vienetai)</t>
  </si>
  <si>
    <t>05.1.1-APVA-R-007-51-0001</t>
  </si>
  <si>
    <t>Išmokėta VB +ES</t>
  </si>
  <si>
    <t>2. Efektyviai dirbančios miesto pramonės įmonės, Laisvoji ekonominė zona, pažangių verslo struktūrų veikla, darbo rinkos poreikius užtikrinančios aukštosios bei profesinės mokyklos sudaro sąlygas įvairių verslų kūrimuisi bei pramonės plėtrai</t>
  </si>
  <si>
    <t>Veiksnys išlieka aktualus.</t>
  </si>
  <si>
    <t>Veiksnio rodikliai rodo teigiamą pokytį, tačiau veiksnys vis dar išlieka aktualus</t>
  </si>
  <si>
    <t>Numatomų apsilankymų remiamuose kultūros ir gamtos paveldo objektuose bei turistų traukos vietose skaičiaus padidėjimas</t>
  </si>
  <si>
    <t>Išmokėta ES fondų lėšų iki 2021-12-31</t>
  </si>
  <si>
    <t>Išmokėta LR valstybės biudžeto lėšų iš skiriamo finansavimo (BF) 
 iki 2021-12-31</t>
  </si>
  <si>
    <t>J.Janonio gatvės (nuo žiedo iki Savitiškio g.) prieigų sutvarkymas</t>
  </si>
  <si>
    <t>*Jeigu pildant lentelę yra reikalingos papildomos eilutės (pvz., kai programoje yra daugiau, nei pateikta formoje, tikslų, uždavinių, priemonių ir (ar) veiksmų), jas įterpkite. Jeigu pildant lentelę paaiškėja, kad formoje yra perteklinių eilučių (pvz., kai  programoje yra mažiau, nei pateikta formoje, tikslų, uždavinių, priemonių ir (ar) veiksmų  arba programoje nėra nustatyta veiksmų, kuriais įgyvendinama programos priemonė), jas ištrinkite. Lentelėje pateikta informacija apie programos tikslų, uždavinių, priemonių ir veiksmų numerius, pavadinimus turi sutapti su programoje nurodytu atitinkamo tikslo, uždavinio, priemonės, veiksmo numeriu ir pavadinimu.</t>
  </si>
  <si>
    <t xml:space="preserve">** Jeigu pildant lentelę yra reikalingos papildomos eilutės (pvz., kai programoje yra daugiau, nei pateikta formoje, efekto, rezultato ir (ar) produkto vertinimo kriterijų), jas įterpkite. Jeigu pildant lentelę paaiškėja, kad formoje yra perteklinių eilučių (pvz., kai  programoje yra mažiau, nei pateikta formoje, efekto, rezultato ir (ar) produkto vertinimo kriterijų), jas ištrinkite. </t>
  </si>
  <si>
    <t>*** Lentelėje pateikiama informacija apie siekiamas programos tikslo (-ų), uždavinio (-ių) ar priemonės (-ių) vertinimo kriterijų reikšmes turi sutapti su programos dalies ,,Programos įgyvendinimo teritorijos vystymo tikslai, uždaviniai ir priemonės“ lentelėse pateikta informacija apie kriterijų siekiamas reikšmes 2023 m. Lentelėje pateikiama informacija apie siekiamus veiksmo produkto vertinimo kriterijus  ir reikšmes turi atitikti  veiksmą atitinkančio projekto sutartyje numatytas pasiekti produkto vertinimo kriterijų  (rodiklių) reikšmes. Jeigu veiksmą atitinkančio projekto sutartis nėra sudaryta arba sudarytoje projekto sutartyje nenustatyta siekti produkto vertinimo kriterijaus, lentelėje įrašoma ,,nd“.</t>
  </si>
  <si>
    <t>**** Lentelėje pateikiama informacija apie iki ataskaitinio laikotarpio pabaigos siekiamas programos tikslo (-ų) ir uždavinio (-ių) vertinimo kriterijų  reikšmes; ši informacija turi sutapti su programos dalies ,,Programos įgyvendinimo teritorijos vystymo tikslai, uždaviniai ir priemonės“ lentelėse ,,Programos efekto ir rezultatų pasiekimo grafijas“ ir ,,Produktų sukūrimo grafijas (kaupiamuoju būdu)“ pateikta informacija.</t>
  </si>
  <si>
    <t>****Pateikiama informacija apie programoje nustatytus veiksmus, nurodant veiksmo įgyvendinimo būklę, pvz.: rengiama paraiška, pateikta paraiška, pasirašyta projekto sutartis, įgyvendinamas projektas, baigtas įgyvendinti, nuspręsta neteikti paraiškos, nuspręsta nefinansuoti projekto, nutraukta projekto sutartis ar kt.</t>
  </si>
  <si>
    <t>***** Jeigu veiksmą atitinkantį projektą numatyta finansuoti 2014–2020 metų Europos Sąjungos fondų investicijų veiksmų programos įgyvendinimo priemonių lėšomis, įrašomas projekto numeris, kuris projektui suteiktas pateikus įgyvendinančiajai institucijai paraišką dėl šio projekto finansavimo; kitu atveju (jeigu nurodyta paraiška nėra pateikta ir (ar) projektas nėra finansuojamas) įrašoma ,,nd“.</t>
  </si>
  <si>
    <t>Lietuvos statistikos departamento 2020 m. duomenys</t>
  </si>
  <si>
    <t xml:space="preserve">Aplinkos apsaugos agentūros 2021 m. statistiniai oro kokybės tyrimų duomenys </t>
  </si>
  <si>
    <t>Nuosavas (DMS)</t>
  </si>
  <si>
    <t xml:space="preserve">Iš viso: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</si>
</sst>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10409]#,##0.00"/>
    <numFmt numFmtId="165" formatCode="[$-10427]yyyy\-mm\-dd"/>
  </numFmts>
  <fonts count="32" x14ac:knownFonts="1">
    <font>
      <sz val="11"/>
      <color theme="1"/>
      <name val="Calibri"/>
      <family val="2"/>
      <charset val="186"/>
      <scheme val="minor"/>
    </font>
    <font>
      <sz val="11"/>
      <name val="Calibri"/>
      <family val="2"/>
      <charset val="186"/>
      <scheme val="minor"/>
    </font>
    <font>
      <sz val="12"/>
      <name val="Times New Roman"/>
      <family val="1"/>
      <charset val="186"/>
    </font>
    <font>
      <sz val="12"/>
      <color theme="1"/>
      <name val="Times New Roman"/>
      <family val="1"/>
      <charset val="186"/>
    </font>
    <font>
      <b/>
      <sz val="12"/>
      <color theme="1"/>
      <name val="Times New Roman"/>
      <family val="1"/>
      <charset val="186"/>
    </font>
    <font>
      <b/>
      <sz val="12"/>
      <name val="Times New Roman"/>
      <family val="1"/>
      <charset val="186"/>
    </font>
    <font>
      <sz val="10"/>
      <name val="Arial"/>
      <family val="2"/>
      <charset val="186"/>
    </font>
    <font>
      <i/>
      <sz val="9"/>
      <name val="Times New Roman"/>
      <family val="1"/>
    </font>
    <font>
      <sz val="12"/>
      <color theme="1"/>
      <name val="Times New Roman"/>
      <family val="1"/>
    </font>
    <font>
      <i/>
      <sz val="11"/>
      <color theme="1"/>
      <name val="Calibri"/>
      <family val="2"/>
      <scheme val="minor"/>
    </font>
    <font>
      <b/>
      <sz val="9"/>
      <name val="Times New Roman"/>
      <family val="1"/>
    </font>
    <font>
      <b/>
      <sz val="9"/>
      <color theme="1"/>
      <name val="Times New Roman"/>
      <family val="1"/>
    </font>
    <font>
      <sz val="9"/>
      <name val="Times New Roman"/>
      <family val="1"/>
    </font>
    <font>
      <sz val="9"/>
      <color theme="1"/>
      <name val="Times New Roman"/>
      <family val="1"/>
    </font>
    <font>
      <i/>
      <sz val="9"/>
      <color theme="1"/>
      <name val="Times New Roman"/>
      <family val="1"/>
    </font>
    <font>
      <i/>
      <sz val="9"/>
      <color rgb="FFFF0000"/>
      <name val="Times New Roman"/>
      <family val="1"/>
      <charset val="186"/>
    </font>
    <font>
      <sz val="11"/>
      <color theme="1"/>
      <name val="Calibri"/>
      <family val="2"/>
      <charset val="186"/>
      <scheme val="minor"/>
    </font>
    <font>
      <sz val="9"/>
      <name val="Times New Roman"/>
      <family val="1"/>
      <charset val="186"/>
    </font>
    <font>
      <b/>
      <sz val="11"/>
      <name val="Calibri"/>
      <family val="2"/>
      <charset val="186"/>
      <scheme val="minor"/>
    </font>
    <font>
      <sz val="11"/>
      <name val="Calibri"/>
      <family val="2"/>
      <scheme val="minor"/>
    </font>
    <font>
      <sz val="12"/>
      <color rgb="FF000000"/>
      <name val="Times New Roman"/>
      <family val="1"/>
      <charset val="186"/>
    </font>
    <font>
      <b/>
      <sz val="11"/>
      <color rgb="FFFF0000"/>
      <name val="Calibri"/>
      <family val="2"/>
      <charset val="186"/>
      <scheme val="minor"/>
    </font>
    <font>
      <b/>
      <sz val="9"/>
      <name val="Times New Roman"/>
      <family val="1"/>
      <charset val="186"/>
    </font>
    <font>
      <sz val="11"/>
      <name val="Calibri"/>
      <family val="2"/>
      <charset val="186"/>
    </font>
    <font>
      <sz val="11"/>
      <color rgb="FF000000"/>
      <name val="Calibri"/>
      <family val="2"/>
      <scheme val="minor"/>
    </font>
    <font>
      <b/>
      <sz val="8"/>
      <color rgb="FF000000"/>
      <name val="Arial"/>
      <family val="2"/>
      <charset val="186"/>
    </font>
    <font>
      <sz val="8"/>
      <color rgb="FF000000"/>
      <name val="Arial"/>
      <family val="2"/>
      <charset val="186"/>
    </font>
    <font>
      <sz val="11"/>
      <color rgb="FF333333"/>
      <name val="Segoe UI"/>
      <family val="2"/>
      <charset val="186"/>
    </font>
    <font>
      <b/>
      <sz val="8"/>
      <color rgb="FF000000"/>
      <name val="Arial"/>
    </font>
    <font>
      <sz val="8"/>
      <color rgb="FF000000"/>
      <name val="Arial"/>
    </font>
    <font>
      <b/>
      <i/>
      <sz val="9"/>
      <name val="Times New Roman"/>
      <family val="1"/>
      <charset val="186"/>
    </font>
    <font>
      <sz val="10"/>
      <color rgb="FF626262"/>
      <name val="Open Sans"/>
      <family val="2"/>
      <charset val="186"/>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rgb="FF00B0F0"/>
        <bgColor indexed="64"/>
      </patternFill>
    </fill>
    <fill>
      <patternFill patternType="solid">
        <fgColor theme="5" tint="0.39997558519241921"/>
        <bgColor indexed="64"/>
      </patternFill>
    </fill>
    <fill>
      <patternFill patternType="solid">
        <fgColor rgb="FFD3D3D3"/>
        <bgColor rgb="FFD3D3D3"/>
      </patternFill>
    </fill>
    <fill>
      <patternFill patternType="solid">
        <fgColor rgb="FFFFFFFF"/>
        <bgColor rgb="FFFFFFFF"/>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6" fillId="0" borderId="0"/>
    <xf numFmtId="43" fontId="16" fillId="0" borderId="0" applyFont="0" applyFill="0" applyBorder="0" applyAlignment="0" applyProtection="0"/>
    <xf numFmtId="0" fontId="24" fillId="0" borderId="0"/>
  </cellStyleXfs>
  <cellXfs count="185">
    <xf numFmtId="0" fontId="0" fillId="0" borderId="0" xfId="0"/>
    <xf numFmtId="0" fontId="1" fillId="0" borderId="0" xfId="0" applyFont="1"/>
    <xf numFmtId="0" fontId="2" fillId="0" borderId="0" xfId="0" applyFont="1" applyAlignment="1">
      <alignment horizontal="left" vertical="center"/>
    </xf>
    <xf numFmtId="0" fontId="3" fillId="0" borderId="0" xfId="0" applyFont="1"/>
    <xf numFmtId="0" fontId="2" fillId="0" borderId="0" xfId="0" applyFont="1" applyAlignment="1">
      <alignment vertical="center"/>
    </xf>
    <xf numFmtId="0" fontId="4" fillId="0" borderId="0" xfId="0" applyFont="1"/>
    <xf numFmtId="0" fontId="5" fillId="0" borderId="0" xfId="0" applyFont="1" applyAlignment="1">
      <alignment vertical="center"/>
    </xf>
    <xf numFmtId="0" fontId="2" fillId="0" borderId="0" xfId="0" applyFont="1" applyBorder="1" applyAlignment="1">
      <alignment horizontal="center" vertical="center"/>
    </xf>
    <xf numFmtId="0" fontId="7" fillId="3" borderId="2" xfId="0" applyFont="1" applyFill="1" applyBorder="1" applyAlignment="1">
      <alignment vertical="center" wrapText="1"/>
    </xf>
    <xf numFmtId="0" fontId="9" fillId="0" borderId="0" xfId="0" applyFont="1" applyBorder="1" applyAlignment="1">
      <alignment horizontal="left" vertical="top" wrapText="1"/>
    </xf>
    <xf numFmtId="0" fontId="0" fillId="0" borderId="0" xfId="0" applyAlignment="1">
      <alignment wrapText="1"/>
    </xf>
    <xf numFmtId="0" fontId="8" fillId="0" borderId="0" xfId="0" applyFont="1" applyAlignment="1">
      <alignment horizontal="right" wrapText="1"/>
    </xf>
    <xf numFmtId="0" fontId="18" fillId="0" borderId="2" xfId="0" applyFont="1" applyBorder="1" applyAlignment="1">
      <alignment horizontal="center" vertical="top" wrapText="1"/>
    </xf>
    <xf numFmtId="0" fontId="18" fillId="4" borderId="10" xfId="0" applyFont="1" applyFill="1" applyBorder="1" applyAlignment="1">
      <alignment vertical="center" wrapText="1"/>
    </xf>
    <xf numFmtId="0" fontId="18" fillId="4" borderId="6" xfId="0" applyFont="1" applyFill="1" applyBorder="1" applyAlignment="1">
      <alignment vertical="center" wrapText="1"/>
    </xf>
    <xf numFmtId="0" fontId="18" fillId="4" borderId="2" xfId="0" applyFont="1" applyFill="1" applyBorder="1" applyAlignment="1">
      <alignment vertical="center" wrapText="1"/>
    </xf>
    <xf numFmtId="0" fontId="18" fillId="4" borderId="2" xfId="0" applyFont="1" applyFill="1" applyBorder="1" applyAlignment="1">
      <alignment horizontal="left" vertical="center" wrapText="1"/>
    </xf>
    <xf numFmtId="0" fontId="0" fillId="5" borderId="0" xfId="0" applyFill="1"/>
    <xf numFmtId="0" fontId="2" fillId="0" borderId="2" xfId="0" applyFont="1" applyBorder="1"/>
    <xf numFmtId="0" fontId="2" fillId="0" borderId="2" xfId="0" applyFont="1" applyBorder="1" applyAlignment="1">
      <alignment horizontal="left" vertical="top" wrapText="1"/>
    </xf>
    <xf numFmtId="0" fontId="19" fillId="0" borderId="2" xfId="0" applyFont="1" applyBorder="1" applyAlignment="1">
      <alignment horizontal="left" vertical="top" wrapText="1"/>
    </xf>
    <xf numFmtId="0" fontId="19" fillId="0" borderId="2" xfId="0" applyFont="1" applyBorder="1" applyAlignment="1">
      <alignment horizontal="center" vertical="center" wrapText="1"/>
    </xf>
    <xf numFmtId="43" fontId="19" fillId="0" borderId="2" xfId="2" applyFont="1" applyBorder="1" applyAlignment="1">
      <alignment horizontal="center" vertical="top" wrapText="1"/>
    </xf>
    <xf numFmtId="43" fontId="1" fillId="3" borderId="2" xfId="2" applyFont="1" applyFill="1" applyBorder="1" applyAlignment="1">
      <alignment horizontal="center" vertical="top" wrapText="1"/>
    </xf>
    <xf numFmtId="2" fontId="1" fillId="3" borderId="2" xfId="0" applyNumberFormat="1" applyFont="1" applyFill="1" applyBorder="1" applyAlignment="1">
      <alignment horizontal="center" wrapText="1"/>
    </xf>
    <xf numFmtId="0" fontId="19" fillId="0" borderId="2" xfId="0" applyFont="1" applyBorder="1" applyAlignment="1">
      <alignment horizontal="left" vertical="center" wrapText="1"/>
    </xf>
    <xf numFmtId="2" fontId="0" fillId="0" borderId="0" xfId="0" applyNumberFormat="1"/>
    <xf numFmtId="0" fontId="19" fillId="0" borderId="2" xfId="0" applyFont="1" applyBorder="1" applyAlignment="1">
      <alignment vertical="center"/>
    </xf>
    <xf numFmtId="0" fontId="0" fillId="6" borderId="0" xfId="0" applyFill="1"/>
    <xf numFmtId="0" fontId="19" fillId="7" borderId="2" xfId="0" applyFont="1" applyFill="1" applyBorder="1" applyAlignment="1">
      <alignment horizontal="left" vertical="top" wrapText="1"/>
    </xf>
    <xf numFmtId="43" fontId="19" fillId="7" borderId="2" xfId="2" applyFont="1" applyFill="1" applyBorder="1" applyAlignment="1">
      <alignment horizontal="center" vertical="top" wrapText="1"/>
    </xf>
    <xf numFmtId="0" fontId="0" fillId="7" borderId="0" xfId="0" applyFill="1"/>
    <xf numFmtId="0" fontId="18" fillId="8" borderId="3" xfId="0" applyFont="1" applyFill="1" applyBorder="1" applyAlignment="1">
      <alignment vertical="top" wrapText="1"/>
    </xf>
    <xf numFmtId="0" fontId="18" fillId="8" borderId="4" xfId="0" applyFont="1" applyFill="1" applyBorder="1" applyAlignment="1">
      <alignment vertical="top" wrapText="1"/>
    </xf>
    <xf numFmtId="0" fontId="18" fillId="8" borderId="7" xfId="0" applyFont="1" applyFill="1" applyBorder="1" applyAlignment="1">
      <alignment vertical="top" wrapText="1"/>
    </xf>
    <xf numFmtId="43" fontId="18" fillId="8" borderId="2" xfId="2" applyFont="1" applyFill="1" applyBorder="1" applyAlignment="1">
      <alignment horizontal="center" vertical="top" wrapText="1"/>
    </xf>
    <xf numFmtId="0" fontId="19" fillId="0" borderId="2" xfId="0" applyFont="1" applyBorder="1" applyAlignment="1">
      <alignment horizontal="left" vertical="center"/>
    </xf>
    <xf numFmtId="43" fontId="19" fillId="0" borderId="2" xfId="2" applyFont="1" applyBorder="1" applyAlignment="1">
      <alignment horizontal="left" vertical="top" wrapText="1"/>
    </xf>
    <xf numFmtId="0" fontId="20" fillId="0" borderId="0" xfId="0" applyFont="1" applyAlignment="1">
      <alignment vertical="center" wrapText="1"/>
    </xf>
    <xf numFmtId="43" fontId="21" fillId="8" borderId="2" xfId="2" applyFont="1" applyFill="1" applyBorder="1" applyAlignment="1">
      <alignment horizontal="center" vertical="top" wrapText="1"/>
    </xf>
    <xf numFmtId="0" fontId="18" fillId="9" borderId="3" xfId="0" applyFont="1" applyFill="1" applyBorder="1" applyAlignment="1">
      <alignment vertical="top" wrapText="1"/>
    </xf>
    <xf numFmtId="0" fontId="18" fillId="9" borderId="4" xfId="0" applyFont="1" applyFill="1" applyBorder="1" applyAlignment="1">
      <alignment vertical="top" wrapText="1"/>
    </xf>
    <xf numFmtId="0" fontId="18" fillId="9" borderId="7" xfId="0" applyFont="1" applyFill="1" applyBorder="1" applyAlignment="1">
      <alignment vertical="top" wrapText="1"/>
    </xf>
    <xf numFmtId="43" fontId="21" fillId="9" borderId="2" xfId="2" applyFont="1" applyFill="1" applyBorder="1" applyAlignment="1">
      <alignment horizontal="center" vertical="top" wrapText="1"/>
    </xf>
    <xf numFmtId="43" fontId="18" fillId="9" borderId="2" xfId="2" applyFont="1" applyFill="1" applyBorder="1" applyAlignment="1">
      <alignment horizontal="center" vertical="top" wrapText="1"/>
    </xf>
    <xf numFmtId="43" fontId="19" fillId="3" borderId="2" xfId="2" applyFont="1" applyFill="1" applyBorder="1" applyAlignment="1">
      <alignment horizontal="center" vertical="top" wrapText="1"/>
    </xf>
    <xf numFmtId="0" fontId="19" fillId="0" borderId="2" xfId="0" applyFont="1" applyBorder="1"/>
    <xf numFmtId="43" fontId="19" fillId="10" borderId="2" xfId="2" applyFont="1" applyFill="1" applyBorder="1" applyAlignment="1">
      <alignment horizontal="left" vertical="top" wrapText="1"/>
    </xf>
    <xf numFmtId="0" fontId="19"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vertical="center"/>
    </xf>
    <xf numFmtId="0" fontId="0" fillId="0" borderId="0" xfId="0" applyAlignment="1">
      <alignment horizontal="left" vertical="top" wrapText="1"/>
    </xf>
    <xf numFmtId="0" fontId="0" fillId="0" borderId="0" xfId="0" applyAlignment="1">
      <alignment horizontal="center" vertical="center" wrapText="1"/>
    </xf>
    <xf numFmtId="43" fontId="0" fillId="0" borderId="0" xfId="2" applyFont="1" applyBorder="1" applyAlignment="1">
      <alignment horizontal="left" vertical="top" wrapText="1"/>
    </xf>
    <xf numFmtId="0" fontId="0" fillId="0" borderId="0" xfId="0" applyAlignment="1">
      <alignment horizontal="left"/>
    </xf>
    <xf numFmtId="2" fontId="1" fillId="3" borderId="2" xfId="0" applyNumberFormat="1" applyFont="1" applyFill="1" applyBorder="1" applyAlignment="1">
      <alignment horizontal="center" vertical="top" wrapText="1"/>
    </xf>
    <xf numFmtId="0" fontId="0" fillId="0" borderId="0" xfId="0" applyAlignment="1">
      <alignment horizontal="center" vertical="center"/>
    </xf>
    <xf numFmtId="0" fontId="17" fillId="0" borderId="2" xfId="0" applyFont="1" applyFill="1" applyBorder="1" applyAlignment="1">
      <alignment vertical="center" wrapText="1"/>
    </xf>
    <xf numFmtId="0" fontId="22" fillId="0" borderId="2" xfId="0" applyFont="1" applyFill="1" applyBorder="1" applyAlignment="1">
      <alignment vertical="center" wrapText="1"/>
    </xf>
    <xf numFmtId="0" fontId="22" fillId="0" borderId="2" xfId="0" applyFont="1" applyFill="1" applyBorder="1" applyAlignment="1">
      <alignment horizontal="left" vertical="top" wrapText="1"/>
    </xf>
    <xf numFmtId="0" fontId="22" fillId="0" borderId="2" xfId="0" applyFont="1" applyBorder="1" applyAlignment="1">
      <alignment horizontal="left" vertical="center" wrapText="1"/>
    </xf>
    <xf numFmtId="0" fontId="22" fillId="0" borderId="2" xfId="0" applyFont="1" applyFill="1" applyBorder="1" applyAlignment="1">
      <alignment horizontal="left" vertical="center" wrapText="1"/>
    </xf>
    <xf numFmtId="0" fontId="22" fillId="0" borderId="2" xfId="0" applyFont="1" applyFill="1" applyBorder="1" applyAlignment="1">
      <alignment horizontal="left" vertical="justify" wrapText="1"/>
    </xf>
    <xf numFmtId="0" fontId="17" fillId="0" borderId="2" xfId="0" applyFont="1" applyBorder="1" applyAlignment="1">
      <alignment horizontal="left" vertical="center" wrapText="1"/>
    </xf>
    <xf numFmtId="0" fontId="17" fillId="0" borderId="2" xfId="0" applyFont="1" applyFill="1" applyBorder="1" applyAlignment="1">
      <alignment horizontal="left" vertical="center" wrapText="1"/>
    </xf>
    <xf numFmtId="0" fontId="23" fillId="0" borderId="0" xfId="0" applyFont="1"/>
    <xf numFmtId="43" fontId="13" fillId="0" borderId="2" xfId="2" applyFont="1" applyBorder="1" applyAlignment="1">
      <alignment vertical="top" wrapText="1"/>
    </xf>
    <xf numFmtId="0" fontId="25" fillId="11" borderId="13" xfId="3" applyFont="1" applyFill="1" applyBorder="1" applyAlignment="1">
      <alignment vertical="top" wrapText="1" readingOrder="1"/>
    </xf>
    <xf numFmtId="0" fontId="25" fillId="11" borderId="2" xfId="3" applyFont="1" applyFill="1" applyBorder="1" applyAlignment="1">
      <alignment vertical="top" wrapText="1" readingOrder="1"/>
    </xf>
    <xf numFmtId="0" fontId="26" fillId="12" borderId="12" xfId="3" applyFont="1" applyFill="1" applyBorder="1" applyAlignment="1">
      <alignment vertical="top" wrapText="1" readingOrder="1"/>
    </xf>
    <xf numFmtId="165" fontId="26" fillId="12" borderId="12" xfId="3" applyNumberFormat="1" applyFont="1" applyFill="1" applyBorder="1" applyAlignment="1">
      <alignment horizontal="center" vertical="top" wrapText="1" readingOrder="1"/>
    </xf>
    <xf numFmtId="0" fontId="18" fillId="0" borderId="1" xfId="0" applyFont="1" applyBorder="1" applyAlignment="1">
      <alignment horizontal="center" vertical="top" wrapText="1"/>
    </xf>
    <xf numFmtId="0" fontId="18" fillId="0" borderId="3" xfId="0" applyFont="1" applyBorder="1" applyAlignment="1">
      <alignment horizontal="center" vertical="top" wrapText="1"/>
    </xf>
    <xf numFmtId="0" fontId="27" fillId="0" borderId="0" xfId="0" applyFont="1"/>
    <xf numFmtId="43" fontId="22" fillId="0" borderId="2" xfId="2" applyFont="1" applyFill="1" applyBorder="1" applyAlignment="1">
      <alignment vertical="center" wrapText="1"/>
    </xf>
    <xf numFmtId="0" fontId="22" fillId="2" borderId="2" xfId="0" applyFont="1" applyFill="1" applyBorder="1" applyAlignment="1">
      <alignment vertical="center" wrapText="1"/>
    </xf>
    <xf numFmtId="4" fontId="23" fillId="0" borderId="0" xfId="0" applyNumberFormat="1" applyFont="1"/>
    <xf numFmtId="43" fontId="12" fillId="2" borderId="2" xfId="2" applyFont="1" applyFill="1" applyBorder="1" applyAlignment="1">
      <alignment vertical="center" wrapText="1"/>
    </xf>
    <xf numFmtId="0" fontId="18" fillId="0" borderId="1" xfId="0" applyFont="1" applyBorder="1" applyAlignment="1">
      <alignment vertical="top" wrapText="1"/>
    </xf>
    <xf numFmtId="0" fontId="18" fillId="0" borderId="1" xfId="0" applyFont="1" applyBorder="1" applyAlignment="1">
      <alignment vertical="center" wrapText="1"/>
    </xf>
    <xf numFmtId="0" fontId="18" fillId="0" borderId="3" xfId="0" applyFont="1" applyBorder="1" applyAlignment="1">
      <alignment vertical="top" wrapText="1"/>
    </xf>
    <xf numFmtId="0" fontId="18" fillId="0" borderId="7" xfId="0" applyFont="1" applyBorder="1" applyAlignment="1">
      <alignment vertical="top" wrapText="1"/>
    </xf>
    <xf numFmtId="0" fontId="18" fillId="0" borderId="11" xfId="0" applyFont="1" applyBorder="1" applyAlignment="1">
      <alignment vertical="top" wrapText="1"/>
    </xf>
    <xf numFmtId="0" fontId="18" fillId="0" borderId="11" xfId="0" applyFont="1" applyBorder="1" applyAlignment="1">
      <alignment vertical="center" wrapText="1"/>
    </xf>
    <xf numFmtId="43" fontId="19" fillId="0" borderId="2" xfId="2" applyFont="1" applyFill="1" applyBorder="1" applyAlignment="1">
      <alignment horizontal="center" vertical="top" wrapText="1"/>
    </xf>
    <xf numFmtId="43" fontId="1" fillId="0" borderId="2" xfId="2" applyFont="1" applyFill="1" applyBorder="1" applyAlignment="1">
      <alignment horizontal="center" vertical="top" wrapText="1"/>
    </xf>
    <xf numFmtId="2" fontId="1" fillId="0" borderId="2" xfId="0" applyNumberFormat="1" applyFont="1" applyBorder="1" applyAlignment="1">
      <alignment horizontal="center" wrapText="1"/>
    </xf>
    <xf numFmtId="43" fontId="19" fillId="0" borderId="2" xfId="2" applyFont="1" applyFill="1" applyBorder="1" applyAlignment="1">
      <alignment horizontal="left" vertical="top" wrapText="1"/>
    </xf>
    <xf numFmtId="0" fontId="2" fillId="0" borderId="3" xfId="0" applyFont="1" applyBorder="1"/>
    <xf numFmtId="0" fontId="19" fillId="0" borderId="4" xfId="0" applyFont="1" applyBorder="1" applyAlignment="1">
      <alignment horizontal="left" vertical="top" wrapText="1"/>
    </xf>
    <xf numFmtId="0" fontId="19" fillId="0" borderId="7" xfId="0" applyFont="1" applyBorder="1" applyAlignment="1">
      <alignment horizontal="center" vertical="center" wrapText="1"/>
    </xf>
    <xf numFmtId="0" fontId="19" fillId="0" borderId="2" xfId="0" applyFont="1" applyBorder="1" applyAlignment="1">
      <alignment vertical="center" wrapText="1"/>
    </xf>
    <xf numFmtId="0" fontId="20" fillId="0" borderId="0" xfId="0" applyFont="1" applyAlignment="1">
      <alignment wrapText="1"/>
    </xf>
    <xf numFmtId="0" fontId="19" fillId="10" borderId="3" xfId="0" applyFont="1" applyFill="1" applyBorder="1" applyAlignment="1">
      <alignment vertical="top" wrapText="1"/>
    </xf>
    <xf numFmtId="0" fontId="19" fillId="10" borderId="4" xfId="0" applyFont="1" applyFill="1" applyBorder="1" applyAlignment="1">
      <alignment vertical="top" wrapText="1"/>
    </xf>
    <xf numFmtId="0" fontId="19" fillId="10" borderId="7" xfId="0" applyFont="1" applyFill="1" applyBorder="1" applyAlignment="1">
      <alignment vertical="top" wrapText="1"/>
    </xf>
    <xf numFmtId="0" fontId="28" fillId="11" borderId="13" xfId="3" applyFont="1" applyFill="1" applyBorder="1" applyAlignment="1">
      <alignment vertical="top" wrapText="1" readingOrder="1"/>
    </xf>
    <xf numFmtId="0" fontId="28" fillId="11" borderId="2" xfId="3" applyFont="1" applyFill="1" applyBorder="1" applyAlignment="1">
      <alignment vertical="top" wrapText="1" readingOrder="1"/>
    </xf>
    <xf numFmtId="0" fontId="29" fillId="12" borderId="12" xfId="3" applyFont="1" applyFill="1" applyBorder="1" applyAlignment="1">
      <alignment vertical="top" wrapText="1" readingOrder="1"/>
    </xf>
    <xf numFmtId="164" fontId="29" fillId="0" borderId="12" xfId="3" applyNumberFormat="1" applyFont="1" applyBorder="1" applyAlignment="1">
      <alignment horizontal="right" vertical="top" wrapText="1" readingOrder="1"/>
    </xf>
    <xf numFmtId="164" fontId="29" fillId="0" borderId="14" xfId="3" applyNumberFormat="1" applyFont="1" applyBorder="1" applyAlignment="1">
      <alignment horizontal="right" vertical="top" wrapText="1" readingOrder="1"/>
    </xf>
    <xf numFmtId="0" fontId="23" fillId="0" borderId="0" xfId="0" applyNumberFormat="1" applyFont="1"/>
    <xf numFmtId="14" fontId="26" fillId="12" borderId="12" xfId="3" applyNumberFormat="1" applyFont="1" applyFill="1" applyBorder="1" applyAlignment="1">
      <alignment vertical="top" wrapText="1" readingOrder="1"/>
    </xf>
    <xf numFmtId="4" fontId="26" fillId="12" borderId="12" xfId="3" applyNumberFormat="1" applyFont="1" applyFill="1" applyBorder="1" applyAlignment="1">
      <alignment vertical="top" wrapText="1" readingOrder="1"/>
    </xf>
    <xf numFmtId="0" fontId="30" fillId="3" borderId="2" xfId="0" applyFont="1" applyFill="1" applyBorder="1" applyAlignment="1">
      <alignment vertical="center" wrapText="1"/>
    </xf>
    <xf numFmtId="4" fontId="31" fillId="0" borderId="0" xfId="0" applyNumberFormat="1" applyFont="1"/>
    <xf numFmtId="0" fontId="13" fillId="0" borderId="2" xfId="0" applyFont="1" applyBorder="1" applyAlignment="1">
      <alignment horizontal="center" vertical="top" wrapText="1"/>
    </xf>
    <xf numFmtId="43" fontId="13" fillId="0" borderId="2" xfId="2" applyFont="1" applyBorder="1" applyAlignment="1">
      <alignment horizontal="center" vertical="top" wrapText="1"/>
    </xf>
    <xf numFmtId="43" fontId="13" fillId="0" borderId="2" xfId="2" applyFont="1" applyFill="1" applyBorder="1" applyAlignment="1">
      <alignment horizontal="center" vertical="top" wrapText="1"/>
    </xf>
    <xf numFmtId="43" fontId="13" fillId="0" borderId="2" xfId="2" applyFont="1" applyFill="1" applyBorder="1" applyAlignment="1">
      <alignment horizontal="center" vertical="center" wrapText="1"/>
    </xf>
    <xf numFmtId="0" fontId="22" fillId="2" borderId="2" xfId="0" applyFont="1" applyFill="1" applyBorder="1" applyAlignment="1">
      <alignment horizontal="center" vertical="center" wrapText="1"/>
    </xf>
    <xf numFmtId="43" fontId="22" fillId="0" borderId="2" xfId="2" applyFont="1" applyFill="1" applyBorder="1" applyAlignment="1">
      <alignment horizontal="center" vertical="center" wrapText="1"/>
    </xf>
    <xf numFmtId="43" fontId="12" fillId="0" borderId="2" xfId="2" applyFont="1" applyFill="1" applyBorder="1" applyAlignment="1">
      <alignment horizontal="center" vertical="top" wrapText="1"/>
    </xf>
    <xf numFmtId="43" fontId="12" fillId="0" borderId="2" xfId="2" applyFont="1" applyFill="1" applyBorder="1" applyAlignment="1">
      <alignment horizontal="center" vertical="center" wrapText="1"/>
    </xf>
    <xf numFmtId="0" fontId="10" fillId="13" borderId="1"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11" fillId="13" borderId="8" xfId="0" applyFont="1" applyFill="1" applyBorder="1" applyAlignment="1">
      <alignment horizontal="center" vertical="center" wrapText="1"/>
    </xf>
    <xf numFmtId="0" fontId="10" fillId="13" borderId="1" xfId="1" applyFont="1" applyFill="1" applyBorder="1" applyAlignment="1">
      <alignment horizontal="center" vertical="center" wrapText="1"/>
    </xf>
    <xf numFmtId="0" fontId="22" fillId="13" borderId="1" xfId="1" applyFont="1" applyFill="1" applyBorder="1" applyAlignment="1">
      <alignment horizontal="center" vertical="center" wrapText="1"/>
    </xf>
    <xf numFmtId="0" fontId="2" fillId="0" borderId="19" xfId="0" applyFont="1" applyBorder="1" applyAlignment="1">
      <alignment horizontal="left" vertical="center"/>
    </xf>
    <xf numFmtId="0" fontId="2" fillId="0" borderId="25" xfId="0" applyFont="1" applyBorder="1" applyAlignment="1">
      <alignment horizontal="left" vertical="center"/>
    </xf>
    <xf numFmtId="0" fontId="2" fillId="0" borderId="15" xfId="0" applyFont="1" applyBorder="1" applyAlignment="1">
      <alignment horizontal="left" vertical="center"/>
    </xf>
    <xf numFmtId="0" fontId="2" fillId="0" borderId="20" xfId="0" applyFont="1" applyBorder="1" applyAlignment="1">
      <alignment horizontal="left" vertical="center"/>
    </xf>
    <xf numFmtId="0" fontId="2" fillId="0" borderId="0" xfId="0" applyFont="1" applyBorder="1" applyAlignment="1">
      <alignment horizontal="left" vertical="center"/>
    </xf>
    <xf numFmtId="0" fontId="2" fillId="0" borderId="21" xfId="0" applyFont="1" applyBorder="1" applyAlignment="1">
      <alignment horizontal="left" vertical="center"/>
    </xf>
    <xf numFmtId="0" fontId="8" fillId="0" borderId="19" xfId="0" applyFont="1" applyBorder="1" applyAlignment="1">
      <alignment wrapText="1"/>
    </xf>
    <xf numFmtId="0" fontId="8" fillId="0" borderId="25" xfId="0" applyFont="1" applyBorder="1" applyAlignment="1">
      <alignment wrapText="1"/>
    </xf>
    <xf numFmtId="0" fontId="8" fillId="0" borderId="15" xfId="0" applyFont="1" applyBorder="1" applyAlignment="1">
      <alignment wrapText="1"/>
    </xf>
    <xf numFmtId="0" fontId="7" fillId="0" borderId="0" xfId="0" applyFont="1" applyBorder="1" applyAlignment="1">
      <alignment horizontal="center"/>
    </xf>
    <xf numFmtId="0" fontId="8" fillId="0" borderId="20" xfId="0" applyFont="1" applyBorder="1" applyAlignment="1">
      <alignment vertical="center" wrapText="1"/>
    </xf>
    <xf numFmtId="0" fontId="8" fillId="0" borderId="0" xfId="0" applyFont="1" applyBorder="1" applyAlignment="1">
      <alignment vertical="center" wrapText="1"/>
    </xf>
    <xf numFmtId="0" fontId="8" fillId="0" borderId="21" xfId="0" applyFont="1" applyBorder="1" applyAlignment="1">
      <alignment vertical="center" wrapText="1"/>
    </xf>
    <xf numFmtId="0" fontId="4" fillId="0" borderId="0" xfId="0" applyFont="1" applyAlignment="1">
      <alignment horizontal="center"/>
    </xf>
    <xf numFmtId="0" fontId="4" fillId="0" borderId="8" xfId="0" applyFont="1" applyBorder="1" applyAlignment="1">
      <alignment horizontal="left"/>
    </xf>
    <xf numFmtId="0" fontId="4" fillId="0" borderId="0" xfId="0" applyFont="1" applyBorder="1" applyAlignment="1">
      <alignment horizontal="left"/>
    </xf>
    <xf numFmtId="0" fontId="4" fillId="0" borderId="9" xfId="0" applyFont="1" applyBorder="1" applyAlignment="1">
      <alignment horizontal="left"/>
    </xf>
    <xf numFmtId="0" fontId="4" fillId="0" borderId="23" xfId="0" applyFont="1" applyBorder="1" applyAlignment="1">
      <alignment horizontal="center"/>
    </xf>
    <xf numFmtId="0" fontId="4" fillId="0" borderId="28" xfId="0" applyFont="1" applyBorder="1" applyAlignment="1">
      <alignment horizontal="center"/>
    </xf>
    <xf numFmtId="0" fontId="4" fillId="0" borderId="24" xfId="0" applyFont="1" applyBorder="1" applyAlignment="1">
      <alignment horizontal="center"/>
    </xf>
    <xf numFmtId="0" fontId="4" fillId="0" borderId="17" xfId="0" applyFont="1" applyBorder="1" applyAlignment="1">
      <alignment horizontal="center"/>
    </xf>
    <xf numFmtId="0" fontId="4" fillId="0" borderId="27" xfId="0" applyFont="1" applyBorder="1" applyAlignment="1">
      <alignment horizontal="center"/>
    </xf>
    <xf numFmtId="0" fontId="4" fillId="0" borderId="18" xfId="0" applyFont="1" applyBorder="1" applyAlignment="1">
      <alignment horizontal="center"/>
    </xf>
    <xf numFmtId="0" fontId="4" fillId="0" borderId="8" xfId="0" applyFont="1" applyBorder="1" applyAlignment="1">
      <alignment horizontal="left" wrapText="1"/>
    </xf>
    <xf numFmtId="0" fontId="4" fillId="0" borderId="0" xfId="0" applyFont="1" applyBorder="1" applyAlignment="1">
      <alignment horizontal="left" wrapText="1"/>
    </xf>
    <xf numFmtId="0" fontId="4" fillId="0" borderId="9" xfId="0" applyFont="1" applyBorder="1" applyAlignment="1">
      <alignment horizontal="left" wrapText="1"/>
    </xf>
    <xf numFmtId="0" fontId="8" fillId="0" borderId="19" xfId="0" applyFont="1" applyBorder="1" applyAlignment="1">
      <alignment vertical="center" wrapText="1"/>
    </xf>
    <xf numFmtId="0" fontId="8" fillId="0" borderId="25" xfId="0" applyFont="1" applyBorder="1" applyAlignment="1">
      <alignment vertical="center" wrapText="1"/>
    </xf>
    <xf numFmtId="0" fontId="8" fillId="0" borderId="15" xfId="0" applyFont="1" applyBorder="1" applyAlignment="1">
      <alignment vertical="center" wrapText="1"/>
    </xf>
    <xf numFmtId="0" fontId="8" fillId="0" borderId="19" xfId="0" applyFont="1" applyBorder="1" applyAlignment="1">
      <alignment horizontal="left" vertical="center" wrapText="1"/>
    </xf>
    <xf numFmtId="0" fontId="8" fillId="0" borderId="25" xfId="0" applyFont="1" applyBorder="1" applyAlignment="1">
      <alignment horizontal="left" vertical="center" wrapText="1"/>
    </xf>
    <xf numFmtId="0" fontId="8" fillId="0" borderId="15" xfId="0" applyFont="1" applyBorder="1" applyAlignment="1">
      <alignment horizontal="left" vertical="center" wrapText="1"/>
    </xf>
    <xf numFmtId="0" fontId="7" fillId="0" borderId="0" xfId="0" applyFont="1" applyBorder="1" applyAlignment="1">
      <alignment horizontal="center" vertical="center"/>
    </xf>
    <xf numFmtId="0" fontId="11" fillId="13" borderId="2" xfId="0" applyFont="1" applyFill="1" applyBorder="1" applyAlignment="1">
      <alignment horizontal="center" vertical="center" wrapText="1"/>
    </xf>
    <xf numFmtId="0" fontId="13" fillId="13" borderId="2" xfId="0" applyFont="1" applyFill="1" applyBorder="1" applyAlignment="1">
      <alignment horizontal="center" vertical="center" wrapText="1"/>
    </xf>
    <xf numFmtId="0" fontId="4" fillId="0" borderId="22" xfId="0" applyFont="1" applyBorder="1" applyAlignment="1">
      <alignment horizontal="center"/>
    </xf>
    <xf numFmtId="0" fontId="4" fillId="0" borderId="26" xfId="0" applyFont="1" applyBorder="1" applyAlignment="1">
      <alignment horizontal="center"/>
    </xf>
    <xf numFmtId="0" fontId="4" fillId="0" borderId="16" xfId="0" applyFont="1" applyBorder="1" applyAlignment="1">
      <alignment horizontal="center"/>
    </xf>
    <xf numFmtId="0" fontId="2" fillId="0" borderId="22" xfId="0" applyFont="1" applyBorder="1" applyAlignment="1">
      <alignment horizontal="left" vertical="center"/>
    </xf>
    <xf numFmtId="0" fontId="2" fillId="0" borderId="26" xfId="0" applyFont="1" applyBorder="1" applyAlignment="1">
      <alignment horizontal="left" vertical="center"/>
    </xf>
    <xf numFmtId="0" fontId="2" fillId="0" borderId="16" xfId="0" applyFont="1" applyBorder="1" applyAlignment="1">
      <alignment horizontal="left" vertical="center"/>
    </xf>
    <xf numFmtId="0" fontId="10" fillId="13" borderId="1" xfId="0" applyFont="1" applyFill="1" applyBorder="1" applyAlignment="1">
      <alignment horizontal="center" vertical="center" wrapText="1"/>
    </xf>
    <xf numFmtId="0" fontId="10" fillId="13" borderId="5"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11" fillId="13" borderId="5" xfId="0" applyFont="1" applyFill="1" applyBorder="1" applyAlignment="1">
      <alignment horizontal="center" vertical="center" wrapText="1"/>
    </xf>
    <xf numFmtId="0" fontId="10" fillId="13" borderId="3" xfId="1" applyFont="1" applyFill="1" applyBorder="1" applyAlignment="1">
      <alignment horizontal="center" vertical="center" wrapText="1"/>
    </xf>
    <xf numFmtId="0" fontId="13" fillId="13" borderId="4" xfId="0" applyFont="1" applyFill="1" applyBorder="1" applyAlignment="1">
      <alignment horizontal="center" vertical="center" wrapText="1"/>
    </xf>
    <xf numFmtId="0" fontId="10" fillId="13" borderId="2" xfId="0" applyFont="1" applyFill="1" applyBorder="1" applyAlignment="1">
      <alignment horizontal="center" vertical="center" wrapText="1"/>
    </xf>
    <xf numFmtId="0" fontId="2" fillId="0" borderId="22" xfId="0" applyFont="1" applyBorder="1" applyAlignment="1">
      <alignment horizontal="center" vertical="center"/>
    </xf>
    <xf numFmtId="0" fontId="2" fillId="0" borderId="26" xfId="0" applyFont="1" applyBorder="1" applyAlignment="1">
      <alignment horizontal="center" vertical="center"/>
    </xf>
    <xf numFmtId="0" fontId="2" fillId="0" borderId="16" xfId="0" applyFont="1" applyBorder="1" applyAlignment="1">
      <alignment horizontal="center" vertical="center"/>
    </xf>
    <xf numFmtId="0" fontId="8" fillId="0" borderId="20" xfId="0" applyFont="1" applyBorder="1" applyAlignment="1">
      <alignment wrapText="1"/>
    </xf>
    <xf numFmtId="0" fontId="8" fillId="0" borderId="0" xfId="0" applyFont="1" applyBorder="1" applyAlignment="1">
      <alignment wrapText="1"/>
    </xf>
    <xf numFmtId="0" fontId="8" fillId="0" borderId="21" xfId="0" applyFont="1" applyBorder="1" applyAlignment="1">
      <alignment wrapText="1"/>
    </xf>
    <xf numFmtId="0" fontId="14" fillId="0" borderId="0" xfId="0" applyFont="1" applyBorder="1" applyAlignment="1">
      <alignment horizontal="left" wrapText="1"/>
    </xf>
    <xf numFmtId="0" fontId="11" fillId="0" borderId="0" xfId="0" applyFont="1" applyBorder="1" applyAlignment="1">
      <alignment horizontal="left" wrapText="1"/>
    </xf>
    <xf numFmtId="0" fontId="7" fillId="0" borderId="0" xfId="0" applyFont="1" applyAlignment="1">
      <alignment horizontal="left" vertical="top" wrapText="1"/>
    </xf>
    <xf numFmtId="0" fontId="10" fillId="0" borderId="0" xfId="0" applyFont="1" applyAlignment="1">
      <alignment horizontal="left" vertical="top" wrapText="1"/>
    </xf>
    <xf numFmtId="0" fontId="5" fillId="0" borderId="0" xfId="0" applyFont="1" applyBorder="1" applyAlignment="1">
      <alignment horizontal="center"/>
    </xf>
    <xf numFmtId="0" fontId="14" fillId="0" borderId="0" xfId="0" applyFont="1" applyAlignment="1">
      <alignment horizontal="left" vertical="top" wrapText="1"/>
    </xf>
    <xf numFmtId="0" fontId="11" fillId="0" borderId="0" xfId="0" applyFont="1" applyAlignment="1">
      <alignment horizontal="left" vertical="top" wrapText="1"/>
    </xf>
    <xf numFmtId="0" fontId="8" fillId="0" borderId="20" xfId="0" applyFont="1" applyBorder="1" applyAlignment="1">
      <alignment horizontal="left" vertical="center" wrapText="1"/>
    </xf>
    <xf numFmtId="0" fontId="8" fillId="0" borderId="0" xfId="0" applyFont="1" applyBorder="1" applyAlignment="1">
      <alignment horizontal="left" vertical="center" wrapText="1"/>
    </xf>
    <xf numFmtId="0" fontId="8" fillId="0" borderId="21" xfId="0" applyFont="1" applyBorder="1" applyAlignment="1">
      <alignment horizontal="left" vertical="center" wrapText="1"/>
    </xf>
    <xf numFmtId="0" fontId="17" fillId="0" borderId="0" xfId="0" applyFont="1" applyBorder="1" applyAlignment="1">
      <alignment horizontal="center" vertical="center"/>
    </xf>
  </cellXfs>
  <cellStyles count="4">
    <cellStyle name="Įprastas" xfId="0" builtinId="0"/>
    <cellStyle name="Įprastas 2" xfId="1" xr:uid="{00000000-0005-0000-0000-000001000000}"/>
    <cellStyle name="Kablelis" xfId="2" builtinId="3"/>
    <cellStyle name="Normal 2" xfId="3" xr:uid="{F4189064-AAAC-41C6-9429-44CDB7125C44}"/>
  </cellStyles>
  <dxfs count="5">
    <dxf>
      <fill>
        <patternFill patternType="gray125"/>
      </fill>
    </dxf>
    <dxf>
      <font>
        <color rgb="FF006100"/>
      </font>
      <fill>
        <patternFill>
          <bgColor rgb="FFC6EFCE"/>
        </patternFill>
      </fill>
    </dxf>
    <dxf>
      <fill>
        <patternFill patternType="gray125"/>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90"/>
  <sheetViews>
    <sheetView tabSelected="1" topLeftCell="B49" zoomScale="115" zoomScaleNormal="115" workbookViewId="0">
      <selection activeCell="J71" sqref="J71"/>
    </sheetView>
  </sheetViews>
  <sheetFormatPr defaultRowHeight="15" x14ac:dyDescent="0.25"/>
  <cols>
    <col min="2" max="2" width="32.42578125" customWidth="1"/>
    <col min="4" max="4" width="16.5703125" customWidth="1"/>
    <col min="5" max="5" width="15.140625" customWidth="1"/>
    <col min="6" max="6" width="12" customWidth="1"/>
    <col min="7" max="7" width="11" customWidth="1"/>
    <col min="8" max="8" width="9.85546875" customWidth="1"/>
    <col min="9" max="9" width="9.7109375" customWidth="1"/>
    <col min="10" max="10" width="14" customWidth="1"/>
    <col min="11" max="11" width="23.140625" customWidth="1"/>
    <col min="12" max="12" width="11.140625" bestFit="1" customWidth="1"/>
    <col min="13" max="13" width="13" customWidth="1"/>
    <col min="14" max="14" width="11.28515625" customWidth="1"/>
    <col min="15" max="15" width="12.28515625" customWidth="1"/>
    <col min="16" max="16" width="11.85546875" customWidth="1"/>
    <col min="17" max="17" width="11.28515625" customWidth="1"/>
    <col min="18" max="18" width="49.5703125" customWidth="1"/>
  </cols>
  <sheetData>
    <row r="1" spans="1:18" ht="18" customHeight="1" x14ac:dyDescent="0.25">
      <c r="R1" s="10"/>
    </row>
    <row r="2" spans="1:18" ht="33.75" customHeight="1" x14ac:dyDescent="0.25">
      <c r="A2" s="1"/>
      <c r="B2" s="1"/>
      <c r="C2" s="1"/>
      <c r="D2" s="2"/>
      <c r="E2" s="2"/>
      <c r="F2" s="2"/>
      <c r="G2" s="2"/>
      <c r="H2" s="2"/>
      <c r="I2" s="2"/>
      <c r="J2" s="2"/>
      <c r="K2" s="2"/>
      <c r="L2" s="2"/>
      <c r="M2" s="2"/>
      <c r="N2" s="2"/>
      <c r="P2" s="3"/>
      <c r="R2" s="11" t="s">
        <v>36</v>
      </c>
    </row>
    <row r="3" spans="1:18" ht="15.75" x14ac:dyDescent="0.25">
      <c r="A3" s="1"/>
      <c r="B3" s="1"/>
      <c r="C3" s="1"/>
      <c r="D3" s="4"/>
      <c r="E3" s="4"/>
      <c r="F3" s="4"/>
      <c r="G3" s="4"/>
      <c r="H3" s="4"/>
      <c r="I3" s="4"/>
      <c r="J3" s="4"/>
      <c r="K3" s="4"/>
      <c r="L3" s="4"/>
      <c r="M3" s="4"/>
      <c r="N3" s="4"/>
      <c r="P3" s="3"/>
    </row>
    <row r="4" spans="1:18" ht="15.75" x14ac:dyDescent="0.25">
      <c r="A4" s="1"/>
      <c r="B4" s="1"/>
      <c r="C4" s="1"/>
      <c r="D4" s="4"/>
      <c r="E4" s="4"/>
      <c r="F4" s="4"/>
      <c r="G4" s="4"/>
      <c r="H4" s="4"/>
      <c r="I4" s="4"/>
      <c r="J4" s="4"/>
      <c r="K4" s="4"/>
      <c r="L4" s="4"/>
      <c r="M4" s="4"/>
      <c r="N4" s="4"/>
      <c r="P4" s="3"/>
    </row>
    <row r="5" spans="1:18" ht="15.75" customHeight="1" x14ac:dyDescent="0.25">
      <c r="A5" s="178" t="s">
        <v>38</v>
      </c>
      <c r="B5" s="178"/>
      <c r="C5" s="178"/>
      <c r="D5" s="178"/>
      <c r="E5" s="178"/>
      <c r="F5" s="178"/>
      <c r="G5" s="178"/>
      <c r="H5" s="178"/>
      <c r="I5" s="178"/>
      <c r="J5" s="178"/>
      <c r="K5" s="178"/>
      <c r="L5" s="178"/>
      <c r="M5" s="178"/>
      <c r="N5" s="178"/>
      <c r="O5" s="178"/>
      <c r="P5" s="178"/>
      <c r="Q5" s="178"/>
      <c r="R5" s="178"/>
    </row>
    <row r="6" spans="1:18" ht="15.75" customHeight="1" x14ac:dyDescent="0.25">
      <c r="A6" s="129" t="s">
        <v>12</v>
      </c>
      <c r="B6" s="129"/>
      <c r="C6" s="129"/>
      <c r="D6" s="129"/>
      <c r="E6" s="129"/>
      <c r="F6" s="129"/>
      <c r="G6" s="129"/>
      <c r="H6" s="129"/>
      <c r="I6" s="129"/>
      <c r="J6" s="129"/>
      <c r="K6" s="129"/>
      <c r="L6" s="129"/>
      <c r="M6" s="129"/>
      <c r="N6" s="129"/>
      <c r="O6" s="129"/>
      <c r="P6" s="129"/>
      <c r="Q6" s="129"/>
      <c r="R6" s="129"/>
    </row>
    <row r="7" spans="1:18" ht="15.75" x14ac:dyDescent="0.25">
      <c r="A7" s="133" t="s">
        <v>13</v>
      </c>
      <c r="B7" s="133"/>
      <c r="C7" s="133"/>
      <c r="D7" s="133"/>
      <c r="E7" s="133"/>
      <c r="F7" s="133"/>
      <c r="G7" s="133"/>
      <c r="H7" s="133"/>
      <c r="I7" s="133"/>
      <c r="J7" s="133"/>
      <c r="K7" s="133"/>
      <c r="L7" s="133"/>
      <c r="M7" s="133"/>
      <c r="N7" s="133"/>
      <c r="O7" s="133"/>
      <c r="P7" s="133"/>
      <c r="Q7" s="133"/>
      <c r="R7" s="133"/>
    </row>
    <row r="8" spans="1:18" x14ac:dyDescent="0.25">
      <c r="A8" s="184" t="s">
        <v>39</v>
      </c>
      <c r="B8" s="152"/>
      <c r="C8" s="152"/>
      <c r="D8" s="152"/>
      <c r="E8" s="152"/>
      <c r="F8" s="152"/>
      <c r="G8" s="152"/>
      <c r="H8" s="152"/>
      <c r="I8" s="152"/>
      <c r="J8" s="152"/>
      <c r="K8" s="152"/>
      <c r="L8" s="152"/>
      <c r="M8" s="152"/>
      <c r="N8" s="152"/>
      <c r="O8" s="152"/>
      <c r="P8" s="152"/>
      <c r="Q8" s="152"/>
      <c r="R8" s="152"/>
    </row>
    <row r="9" spans="1:18" ht="15.75" customHeight="1" x14ac:dyDescent="0.25">
      <c r="A9" s="152" t="s">
        <v>14</v>
      </c>
      <c r="B9" s="152"/>
      <c r="C9" s="152"/>
      <c r="D9" s="152"/>
      <c r="E9" s="152"/>
      <c r="F9" s="152"/>
      <c r="G9" s="152"/>
      <c r="H9" s="152"/>
      <c r="I9" s="152"/>
      <c r="J9" s="152"/>
      <c r="K9" s="152"/>
      <c r="L9" s="152"/>
      <c r="M9" s="152"/>
      <c r="N9" s="152"/>
      <c r="O9" s="152"/>
      <c r="P9" s="152"/>
      <c r="Q9" s="152"/>
      <c r="R9" s="152"/>
    </row>
    <row r="10" spans="1:18" ht="15.75" x14ac:dyDescent="0.25">
      <c r="A10" s="5"/>
      <c r="B10" s="5"/>
      <c r="C10" s="1"/>
      <c r="D10" s="7"/>
      <c r="E10" s="7"/>
      <c r="F10" s="7"/>
      <c r="G10" s="7"/>
      <c r="H10" s="7"/>
      <c r="I10" s="7"/>
      <c r="J10" s="7"/>
      <c r="K10" s="7"/>
      <c r="L10" s="7"/>
      <c r="M10" s="7"/>
      <c r="N10" s="7"/>
    </row>
    <row r="11" spans="1:18" ht="15.75" x14ac:dyDescent="0.25">
      <c r="A11" s="5"/>
      <c r="B11" s="5"/>
      <c r="C11" s="1"/>
      <c r="D11" s="7"/>
      <c r="E11" s="7"/>
      <c r="F11" s="7"/>
      <c r="G11" s="7"/>
      <c r="H11" s="7"/>
      <c r="I11" s="7"/>
      <c r="J11" s="7"/>
      <c r="K11" s="7"/>
      <c r="L11" s="7"/>
      <c r="M11" s="7"/>
      <c r="N11" s="7"/>
    </row>
    <row r="12" spans="1:18" ht="15.75" x14ac:dyDescent="0.25">
      <c r="A12" s="5"/>
      <c r="B12" s="5"/>
      <c r="C12" s="1"/>
      <c r="D12" s="7"/>
      <c r="E12" s="7"/>
      <c r="F12" s="7"/>
      <c r="G12" s="7"/>
      <c r="H12" s="7"/>
      <c r="I12" s="7"/>
      <c r="J12" s="7"/>
      <c r="K12" s="7"/>
      <c r="L12" s="7"/>
      <c r="M12" s="7"/>
      <c r="N12" s="7"/>
    </row>
    <row r="13" spans="1:18" ht="16.5" thickBot="1" x14ac:dyDescent="0.3">
      <c r="A13" s="6" t="s">
        <v>21</v>
      </c>
      <c r="B13" s="5"/>
      <c r="C13" s="1"/>
      <c r="D13" s="7"/>
      <c r="E13" s="7"/>
      <c r="F13" s="7"/>
      <c r="G13" s="7"/>
      <c r="H13" s="7"/>
      <c r="I13" s="7"/>
      <c r="J13" s="7"/>
      <c r="K13" s="7"/>
      <c r="L13" s="7"/>
      <c r="M13" s="7"/>
      <c r="N13" s="7"/>
    </row>
    <row r="14" spans="1:18" ht="16.5" thickBot="1" x14ac:dyDescent="0.3">
      <c r="A14" s="137" t="s">
        <v>23</v>
      </c>
      <c r="B14" s="138"/>
      <c r="C14" s="138"/>
      <c r="D14" s="139"/>
      <c r="E14" s="140" t="s">
        <v>22</v>
      </c>
      <c r="F14" s="141"/>
      <c r="G14" s="141"/>
      <c r="H14" s="141"/>
      <c r="I14" s="141"/>
      <c r="J14" s="141"/>
      <c r="K14" s="141"/>
      <c r="L14" s="141"/>
      <c r="M14" s="141"/>
      <c r="N14" s="141"/>
      <c r="O14" s="141"/>
      <c r="P14" s="141"/>
      <c r="Q14" s="141"/>
      <c r="R14" s="142"/>
    </row>
    <row r="15" spans="1:18" ht="16.5" thickBot="1" x14ac:dyDescent="0.3">
      <c r="A15" s="134" t="s">
        <v>7</v>
      </c>
      <c r="B15" s="135"/>
      <c r="C15" s="135"/>
      <c r="D15" s="135"/>
      <c r="E15" s="135"/>
      <c r="F15" s="135"/>
      <c r="G15" s="135"/>
      <c r="H15" s="135"/>
      <c r="I15" s="135"/>
      <c r="J15" s="135"/>
      <c r="K15" s="135"/>
      <c r="L15" s="135"/>
      <c r="M15" s="135"/>
      <c r="N15" s="135"/>
      <c r="O15" s="135"/>
      <c r="P15" s="135"/>
      <c r="Q15" s="135"/>
      <c r="R15" s="136"/>
    </row>
    <row r="16" spans="1:18" ht="99.75" customHeight="1" x14ac:dyDescent="0.25">
      <c r="A16" s="149" t="s">
        <v>40</v>
      </c>
      <c r="B16" s="150"/>
      <c r="C16" s="150"/>
      <c r="D16" s="151"/>
      <c r="E16" s="120" t="s">
        <v>357</v>
      </c>
      <c r="F16" s="121"/>
      <c r="G16" s="121"/>
      <c r="H16" s="121"/>
      <c r="I16" s="121"/>
      <c r="J16" s="121"/>
      <c r="K16" s="121"/>
      <c r="L16" s="121"/>
      <c r="M16" s="121"/>
      <c r="N16" s="121"/>
      <c r="O16" s="121"/>
      <c r="P16" s="121"/>
      <c r="Q16" s="121"/>
      <c r="R16" s="122"/>
    </row>
    <row r="17" spans="1:18" ht="63" customHeight="1" x14ac:dyDescent="0.25">
      <c r="A17" s="181" t="s">
        <v>356</v>
      </c>
      <c r="B17" s="182"/>
      <c r="C17" s="182"/>
      <c r="D17" s="183"/>
      <c r="E17" s="123" t="s">
        <v>357</v>
      </c>
      <c r="F17" s="124"/>
      <c r="G17" s="124"/>
      <c r="H17" s="124"/>
      <c r="I17" s="124"/>
      <c r="J17" s="124"/>
      <c r="K17" s="124"/>
      <c r="L17" s="124"/>
      <c r="M17" s="124"/>
      <c r="N17" s="124"/>
      <c r="O17" s="124"/>
      <c r="P17" s="124"/>
      <c r="Q17" s="124"/>
      <c r="R17" s="125"/>
    </row>
    <row r="18" spans="1:18" ht="16.5" thickBot="1" x14ac:dyDescent="0.3">
      <c r="A18" s="155"/>
      <c r="B18" s="156"/>
      <c r="C18" s="156"/>
      <c r="D18" s="157"/>
      <c r="E18" s="158"/>
      <c r="F18" s="159"/>
      <c r="G18" s="159"/>
      <c r="H18" s="159"/>
      <c r="I18" s="159"/>
      <c r="J18" s="159"/>
      <c r="K18" s="159"/>
      <c r="L18" s="159"/>
      <c r="M18" s="159"/>
      <c r="N18" s="159"/>
      <c r="O18" s="159"/>
      <c r="P18" s="159"/>
      <c r="Q18" s="159"/>
      <c r="R18" s="160"/>
    </row>
    <row r="19" spans="1:18" ht="16.5" thickBot="1" x14ac:dyDescent="0.3">
      <c r="A19" s="134" t="s">
        <v>9</v>
      </c>
      <c r="B19" s="135"/>
      <c r="C19" s="135"/>
      <c r="D19" s="135"/>
      <c r="E19" s="135"/>
      <c r="F19" s="135"/>
      <c r="G19" s="135"/>
      <c r="H19" s="135"/>
      <c r="I19" s="135"/>
      <c r="J19" s="135"/>
      <c r="K19" s="135"/>
      <c r="L19" s="135"/>
      <c r="M19" s="135"/>
      <c r="N19" s="135"/>
      <c r="O19" s="135"/>
      <c r="P19" s="135"/>
      <c r="Q19" s="135"/>
      <c r="R19" s="135"/>
    </row>
    <row r="20" spans="1:18" ht="37.5" customHeight="1" x14ac:dyDescent="0.25">
      <c r="A20" s="126" t="s">
        <v>41</v>
      </c>
      <c r="B20" s="127"/>
      <c r="C20" s="127"/>
      <c r="D20" s="128"/>
      <c r="E20" s="120" t="s">
        <v>358</v>
      </c>
      <c r="F20" s="121"/>
      <c r="G20" s="121"/>
      <c r="H20" s="121"/>
      <c r="I20" s="121"/>
      <c r="J20" s="121"/>
      <c r="K20" s="121"/>
      <c r="L20" s="121"/>
      <c r="M20" s="121"/>
      <c r="N20" s="121"/>
      <c r="O20" s="121"/>
      <c r="P20" s="121"/>
      <c r="Q20" s="121"/>
      <c r="R20" s="122"/>
    </row>
    <row r="21" spans="1:18" ht="27" customHeight="1" x14ac:dyDescent="0.25">
      <c r="A21" s="171" t="s">
        <v>42</v>
      </c>
      <c r="B21" s="172"/>
      <c r="C21" s="172"/>
      <c r="D21" s="173"/>
      <c r="E21" s="123" t="s">
        <v>357</v>
      </c>
      <c r="F21" s="124"/>
      <c r="G21" s="124"/>
      <c r="H21" s="124"/>
      <c r="I21" s="124"/>
      <c r="J21" s="124"/>
      <c r="K21" s="124"/>
      <c r="L21" s="124"/>
      <c r="M21" s="124"/>
      <c r="N21" s="124"/>
      <c r="O21" s="124"/>
      <c r="P21" s="124"/>
      <c r="Q21" s="124"/>
      <c r="R21" s="125"/>
    </row>
    <row r="22" spans="1:18" ht="36" customHeight="1" x14ac:dyDescent="0.25">
      <c r="A22" s="171" t="s">
        <v>43</v>
      </c>
      <c r="B22" s="172"/>
      <c r="C22" s="172"/>
      <c r="D22" s="173"/>
      <c r="E22" s="123" t="s">
        <v>357</v>
      </c>
      <c r="F22" s="124"/>
      <c r="G22" s="124"/>
      <c r="H22" s="124"/>
      <c r="I22" s="124"/>
      <c r="J22" s="124"/>
      <c r="K22" s="124"/>
      <c r="L22" s="124"/>
      <c r="M22" s="124"/>
      <c r="N22" s="124"/>
      <c r="O22" s="124"/>
      <c r="P22" s="124"/>
      <c r="Q22" s="124"/>
      <c r="R22" s="125"/>
    </row>
    <row r="23" spans="1:18" ht="18.75" customHeight="1" x14ac:dyDescent="0.25">
      <c r="A23" s="171" t="s">
        <v>44</v>
      </c>
      <c r="B23" s="172"/>
      <c r="C23" s="172"/>
      <c r="D23" s="173"/>
      <c r="E23" s="123" t="s">
        <v>357</v>
      </c>
      <c r="F23" s="124"/>
      <c r="G23" s="124"/>
      <c r="H23" s="124"/>
      <c r="I23" s="124"/>
      <c r="J23" s="124"/>
      <c r="K23" s="124"/>
      <c r="L23" s="124"/>
      <c r="M23" s="124"/>
      <c r="N23" s="124"/>
      <c r="O23" s="124"/>
      <c r="P23" s="124"/>
      <c r="Q23" s="124"/>
      <c r="R23" s="125"/>
    </row>
    <row r="24" spans="1:18" ht="16.5" thickBot="1" x14ac:dyDescent="0.3">
      <c r="A24" s="155"/>
      <c r="B24" s="156"/>
      <c r="C24" s="156"/>
      <c r="D24" s="157"/>
      <c r="E24" s="158"/>
      <c r="F24" s="159"/>
      <c r="G24" s="159"/>
      <c r="H24" s="159"/>
      <c r="I24" s="159"/>
      <c r="J24" s="159"/>
      <c r="K24" s="159"/>
      <c r="L24" s="159"/>
      <c r="M24" s="159"/>
      <c r="N24" s="159"/>
      <c r="O24" s="159"/>
      <c r="P24" s="159"/>
      <c r="Q24" s="159"/>
      <c r="R24" s="160"/>
    </row>
    <row r="25" spans="1:18" ht="16.5" thickBot="1" x14ac:dyDescent="0.3">
      <c r="A25" s="143" t="s">
        <v>10</v>
      </c>
      <c r="B25" s="144"/>
      <c r="C25" s="144"/>
      <c r="D25" s="144"/>
      <c r="E25" s="144"/>
      <c r="F25" s="144"/>
      <c r="G25" s="144"/>
      <c r="H25" s="144"/>
      <c r="I25" s="144"/>
      <c r="J25" s="144"/>
      <c r="K25" s="144"/>
      <c r="L25" s="144"/>
      <c r="M25" s="144"/>
      <c r="N25" s="144"/>
      <c r="O25" s="144"/>
      <c r="P25" s="144"/>
      <c r="Q25" s="144"/>
      <c r="R25" s="145"/>
    </row>
    <row r="26" spans="1:18" ht="59.25" customHeight="1" x14ac:dyDescent="0.25">
      <c r="A26" s="146" t="s">
        <v>45</v>
      </c>
      <c r="B26" s="147"/>
      <c r="C26" s="147"/>
      <c r="D26" s="148"/>
      <c r="E26" s="120" t="s">
        <v>357</v>
      </c>
      <c r="F26" s="121"/>
      <c r="G26" s="121"/>
      <c r="H26" s="121"/>
      <c r="I26" s="121"/>
      <c r="J26" s="121"/>
      <c r="K26" s="121"/>
      <c r="L26" s="121"/>
      <c r="M26" s="121"/>
      <c r="N26" s="121"/>
      <c r="O26" s="121"/>
      <c r="P26" s="121"/>
      <c r="Q26" s="121"/>
      <c r="R26" s="122"/>
    </row>
    <row r="27" spans="1:18" ht="45" customHeight="1" x14ac:dyDescent="0.25">
      <c r="A27" s="130" t="s">
        <v>46</v>
      </c>
      <c r="B27" s="131"/>
      <c r="C27" s="131"/>
      <c r="D27" s="132"/>
      <c r="E27" s="123" t="s">
        <v>357</v>
      </c>
      <c r="F27" s="124"/>
      <c r="G27" s="124"/>
      <c r="H27" s="124"/>
      <c r="I27" s="124"/>
      <c r="J27" s="124"/>
      <c r="K27" s="124"/>
      <c r="L27" s="124"/>
      <c r="M27" s="124"/>
      <c r="N27" s="124"/>
      <c r="O27" s="124"/>
      <c r="P27" s="124"/>
      <c r="Q27" s="124"/>
      <c r="R27" s="125"/>
    </row>
    <row r="28" spans="1:18" ht="24.75" customHeight="1" x14ac:dyDescent="0.25">
      <c r="A28" s="130" t="s">
        <v>47</v>
      </c>
      <c r="B28" s="131"/>
      <c r="C28" s="131"/>
      <c r="D28" s="132"/>
      <c r="E28" s="123" t="s">
        <v>357</v>
      </c>
      <c r="F28" s="124"/>
      <c r="G28" s="124"/>
      <c r="H28" s="124"/>
      <c r="I28" s="124"/>
      <c r="J28" s="124"/>
      <c r="K28" s="124"/>
      <c r="L28" s="124"/>
      <c r="M28" s="124"/>
      <c r="N28" s="124"/>
      <c r="O28" s="124"/>
      <c r="P28" s="124"/>
      <c r="Q28" s="124"/>
      <c r="R28" s="125"/>
    </row>
    <row r="29" spans="1:18" ht="16.5" thickBot="1" x14ac:dyDescent="0.3">
      <c r="A29" s="155"/>
      <c r="B29" s="156"/>
      <c r="C29" s="156"/>
      <c r="D29" s="157"/>
      <c r="E29" s="168"/>
      <c r="F29" s="169"/>
      <c r="G29" s="169"/>
      <c r="H29" s="169"/>
      <c r="I29" s="169"/>
      <c r="J29" s="169"/>
      <c r="K29" s="169"/>
      <c r="L29" s="169"/>
      <c r="M29" s="169"/>
      <c r="N29" s="169"/>
      <c r="O29" s="169"/>
      <c r="P29" s="169"/>
      <c r="Q29" s="169"/>
      <c r="R29" s="170"/>
    </row>
    <row r="30" spans="1:18" ht="16.5" thickBot="1" x14ac:dyDescent="0.3">
      <c r="A30" s="134" t="s">
        <v>11</v>
      </c>
      <c r="B30" s="135"/>
      <c r="C30" s="135"/>
      <c r="D30" s="135"/>
      <c r="E30" s="135"/>
      <c r="F30" s="135"/>
      <c r="G30" s="135"/>
      <c r="H30" s="135"/>
      <c r="I30" s="135"/>
      <c r="J30" s="135"/>
      <c r="K30" s="135"/>
      <c r="L30" s="135"/>
      <c r="M30" s="135"/>
      <c r="N30" s="135"/>
      <c r="O30" s="135"/>
      <c r="P30" s="135"/>
      <c r="Q30" s="135"/>
      <c r="R30" s="136"/>
    </row>
    <row r="31" spans="1:18" ht="20.25" customHeight="1" x14ac:dyDescent="0.25">
      <c r="A31" s="126" t="s">
        <v>48</v>
      </c>
      <c r="B31" s="127"/>
      <c r="C31" s="127"/>
      <c r="D31" s="128"/>
      <c r="E31" s="120" t="s">
        <v>357</v>
      </c>
      <c r="F31" s="121"/>
      <c r="G31" s="121"/>
      <c r="H31" s="121"/>
      <c r="I31" s="121"/>
      <c r="J31" s="121"/>
      <c r="K31" s="121"/>
      <c r="L31" s="121"/>
      <c r="M31" s="121"/>
      <c r="N31" s="121"/>
      <c r="O31" s="121"/>
      <c r="P31" s="121"/>
      <c r="Q31" s="121"/>
      <c r="R31" s="122"/>
    </row>
    <row r="32" spans="1:18" ht="63" customHeight="1" x14ac:dyDescent="0.25">
      <c r="A32" s="130" t="s">
        <v>49</v>
      </c>
      <c r="B32" s="131"/>
      <c r="C32" s="131"/>
      <c r="D32" s="132"/>
      <c r="E32" s="123" t="s">
        <v>357</v>
      </c>
      <c r="F32" s="124"/>
      <c r="G32" s="124"/>
      <c r="H32" s="124"/>
      <c r="I32" s="124"/>
      <c r="J32" s="124"/>
      <c r="K32" s="124"/>
      <c r="L32" s="124"/>
      <c r="M32" s="124"/>
      <c r="N32" s="124"/>
      <c r="O32" s="124"/>
      <c r="P32" s="124"/>
      <c r="Q32" s="124"/>
      <c r="R32" s="125"/>
    </row>
    <row r="33" spans="1:18" ht="16.5" thickBot="1" x14ac:dyDescent="0.3">
      <c r="A33" s="155"/>
      <c r="B33" s="156"/>
      <c r="C33" s="156"/>
      <c r="D33" s="157"/>
      <c r="E33" s="158"/>
      <c r="F33" s="159"/>
      <c r="G33" s="159"/>
      <c r="H33" s="159"/>
      <c r="I33" s="159"/>
      <c r="J33" s="159"/>
      <c r="K33" s="159"/>
      <c r="L33" s="159"/>
      <c r="M33" s="159"/>
      <c r="N33" s="159"/>
      <c r="O33" s="159"/>
      <c r="P33" s="159"/>
      <c r="Q33" s="159"/>
      <c r="R33" s="160"/>
    </row>
    <row r="34" spans="1:18" ht="15.75" customHeight="1" x14ac:dyDescent="0.25">
      <c r="A34" s="174" t="s">
        <v>35</v>
      </c>
      <c r="B34" s="175"/>
      <c r="C34" s="175"/>
      <c r="D34" s="175"/>
      <c r="E34" s="175"/>
      <c r="F34" s="175"/>
      <c r="G34" s="175"/>
      <c r="H34" s="175"/>
      <c r="I34" s="175"/>
      <c r="J34" s="175"/>
      <c r="K34" s="175"/>
      <c r="L34" s="175"/>
      <c r="M34" s="175"/>
      <c r="N34" s="175"/>
      <c r="O34" s="175"/>
      <c r="P34" s="175"/>
      <c r="Q34" s="175"/>
      <c r="R34" s="175"/>
    </row>
    <row r="35" spans="1:18" ht="18" customHeight="1" x14ac:dyDescent="0.25">
      <c r="A35" s="174" t="s">
        <v>37</v>
      </c>
      <c r="B35" s="175"/>
      <c r="C35" s="175"/>
      <c r="D35" s="175"/>
      <c r="E35" s="175"/>
      <c r="F35" s="175"/>
      <c r="G35" s="175"/>
      <c r="H35" s="175"/>
      <c r="I35" s="175"/>
      <c r="J35" s="175"/>
      <c r="K35" s="175"/>
      <c r="L35" s="175"/>
      <c r="M35" s="175"/>
      <c r="N35" s="175"/>
      <c r="O35" s="175"/>
      <c r="P35" s="175"/>
      <c r="Q35" s="175"/>
      <c r="R35" s="175"/>
    </row>
    <row r="36" spans="1:18" ht="15.75" x14ac:dyDescent="0.25">
      <c r="A36" s="5"/>
      <c r="B36" s="5"/>
      <c r="C36" s="1"/>
      <c r="D36" s="4"/>
      <c r="E36" s="4"/>
      <c r="F36" s="4"/>
      <c r="G36" s="4"/>
      <c r="H36" s="4"/>
      <c r="I36" s="4"/>
      <c r="J36" s="4"/>
      <c r="K36" s="4"/>
      <c r="L36" s="4"/>
      <c r="M36" s="4"/>
      <c r="N36" s="4"/>
    </row>
    <row r="37" spans="1:18" ht="35.25" customHeight="1" x14ac:dyDescent="0.25">
      <c r="A37" s="6" t="s">
        <v>25</v>
      </c>
      <c r="B37" s="6"/>
      <c r="C37" s="1"/>
      <c r="D37" s="1"/>
      <c r="E37" s="1"/>
      <c r="F37" s="1"/>
      <c r="G37" s="1"/>
      <c r="H37" s="1"/>
      <c r="I37" s="1"/>
      <c r="J37" s="1"/>
      <c r="K37" s="1"/>
      <c r="L37" s="1"/>
      <c r="M37" s="1"/>
      <c r="N37" s="1"/>
    </row>
    <row r="38" spans="1:18" ht="22.5" customHeight="1" x14ac:dyDescent="0.25">
      <c r="A38" s="161" t="s">
        <v>0</v>
      </c>
      <c r="B38" s="163" t="s">
        <v>20</v>
      </c>
      <c r="C38" s="153" t="s">
        <v>24</v>
      </c>
      <c r="D38" s="154"/>
      <c r="E38" s="154"/>
      <c r="F38" s="154"/>
      <c r="G38" s="154"/>
      <c r="H38" s="153" t="s">
        <v>26</v>
      </c>
      <c r="I38" s="154"/>
      <c r="J38" s="154"/>
      <c r="K38" s="154"/>
      <c r="L38" s="165" t="s">
        <v>34</v>
      </c>
      <c r="M38" s="166"/>
      <c r="N38" s="166"/>
      <c r="O38" s="165" t="s">
        <v>15</v>
      </c>
      <c r="P38" s="166"/>
      <c r="Q38" s="166"/>
      <c r="R38" s="167" t="s">
        <v>29</v>
      </c>
    </row>
    <row r="39" spans="1:18" ht="124.5" customHeight="1" x14ac:dyDescent="0.25">
      <c r="A39" s="162"/>
      <c r="B39" s="164"/>
      <c r="C39" s="115" t="s">
        <v>1</v>
      </c>
      <c r="D39" s="115" t="s">
        <v>2</v>
      </c>
      <c r="E39" s="116" t="s">
        <v>30</v>
      </c>
      <c r="F39" s="116" t="s">
        <v>31</v>
      </c>
      <c r="G39" s="116" t="s">
        <v>3</v>
      </c>
      <c r="H39" s="117" t="s">
        <v>27</v>
      </c>
      <c r="I39" s="117" t="s">
        <v>28</v>
      </c>
      <c r="J39" s="117" t="s">
        <v>32</v>
      </c>
      <c r="K39" s="117" t="s">
        <v>33</v>
      </c>
      <c r="L39" s="118" t="s">
        <v>4</v>
      </c>
      <c r="M39" s="115" t="s">
        <v>18</v>
      </c>
      <c r="N39" s="118" t="s">
        <v>16</v>
      </c>
      <c r="O39" s="119" t="s">
        <v>372</v>
      </c>
      <c r="P39" s="115" t="s">
        <v>19</v>
      </c>
      <c r="Q39" s="118" t="s">
        <v>17</v>
      </c>
      <c r="R39" s="154"/>
    </row>
    <row r="40" spans="1:18" ht="60" x14ac:dyDescent="0.25">
      <c r="A40" s="59" t="s">
        <v>8</v>
      </c>
      <c r="B40" s="61" t="s">
        <v>50</v>
      </c>
      <c r="C40" s="62" t="s">
        <v>51</v>
      </c>
      <c r="D40" s="63" t="s">
        <v>52</v>
      </c>
      <c r="E40" s="75">
        <v>79</v>
      </c>
      <c r="F40" s="75">
        <v>77.5</v>
      </c>
      <c r="G40" s="75">
        <v>75.94</v>
      </c>
      <c r="H40" s="76"/>
      <c r="I40" s="76"/>
      <c r="J40" s="76"/>
      <c r="K40" s="76"/>
      <c r="L40" s="76"/>
      <c r="M40" s="76"/>
      <c r="N40" s="76"/>
      <c r="O40" s="75">
        <f>O41+O48</f>
        <v>20937556.979999997</v>
      </c>
      <c r="P40" s="75">
        <f>P41+P48</f>
        <v>19283495.079999998</v>
      </c>
      <c r="Q40" s="75">
        <f>Q41+Q48</f>
        <v>1654061.9</v>
      </c>
      <c r="R40" s="105" t="s">
        <v>332</v>
      </c>
    </row>
    <row r="41" spans="1:18" ht="72" x14ac:dyDescent="0.25">
      <c r="A41" s="59" t="s">
        <v>5</v>
      </c>
      <c r="B41" s="61" t="s">
        <v>55</v>
      </c>
      <c r="C41" s="62" t="s">
        <v>53</v>
      </c>
      <c r="D41" s="60" t="s">
        <v>54</v>
      </c>
      <c r="E41" s="75">
        <v>20</v>
      </c>
      <c r="F41" s="75">
        <v>19</v>
      </c>
      <c r="G41" s="75">
        <v>0</v>
      </c>
      <c r="H41" s="76"/>
      <c r="I41" s="76"/>
      <c r="J41" s="76"/>
      <c r="K41" s="76"/>
      <c r="L41" s="76"/>
      <c r="M41" s="76"/>
      <c r="N41" s="76"/>
      <c r="O41" s="75">
        <f>SUM(O42:O47)</f>
        <v>5015315.7799999993</v>
      </c>
      <c r="P41" s="75">
        <f>SUM(P42:P47)</f>
        <v>4664041.5299999993</v>
      </c>
      <c r="Q41" s="75">
        <f>SUM(Q42:Q47)</f>
        <v>351274.25</v>
      </c>
      <c r="R41" s="105" t="s">
        <v>333</v>
      </c>
    </row>
    <row r="42" spans="1:18" ht="50.45" customHeight="1" x14ac:dyDescent="0.25">
      <c r="A42" s="58" t="s">
        <v>6</v>
      </c>
      <c r="B42" s="64" t="str">
        <f>INDEX(Sheet1!B:B,MATCH(A42,Sheet1!A:A,0))</f>
        <v>Panevėžio senvagės teritorijos kompleksinis sutvarkymas</v>
      </c>
      <c r="C42" s="64" t="str">
        <f>INDEX(Sheet1!U:U,MATCH(A42,Sheet1!A:A,0))</f>
        <v>P. B. 238</v>
      </c>
      <c r="D42" s="65" t="str">
        <f>INDEX(Sheet1!T:T,MATCH(A42,Sheet1!A:A,0))</f>
        <v>Sukurtos arba atnaujintos atviros erdvės miesto vietoviese, m2</v>
      </c>
      <c r="E42" s="67">
        <f>INDEX(Sheet1!W:W,MATCH(A42,Sheet1!A:A,0))</f>
        <v>90305</v>
      </c>
      <c r="F42" s="78"/>
      <c r="G42" s="67">
        <v>0</v>
      </c>
      <c r="H42" s="107">
        <f>INDEX(Sheet1!C:C,MATCH(A42,Sheet1!A:A,0))</f>
        <v>2017</v>
      </c>
      <c r="I42" s="107">
        <f>INDEX(Sheet1!D:D,MATCH(A42,Sheet1!A:A,0))</f>
        <v>2022</v>
      </c>
      <c r="J42" s="107" t="str">
        <f>INDEX(Sheet2!F:F,MATCH(B42,Sheet2!E:E,0))</f>
        <v>Įgyvendinama sutartis</v>
      </c>
      <c r="K42" s="107" t="str">
        <f>INDEX(Sheet2!C:C,MATCH(B42,Sheet2!E:E,0))</f>
        <v>07.1.1-CPVA-R-904-51-0009</v>
      </c>
      <c r="L42" s="108">
        <f>INDEX(Sheet1!G:G,MATCH(A42,Sheet1!A:A,0))</f>
        <v>5765746.8800000027</v>
      </c>
      <c r="M42" s="108">
        <f>INDEX((Sheet1!R:R+Sheet1!J:J),MATCH(B42,Sheet1!B:B,0))</f>
        <v>1591396.0500000021</v>
      </c>
      <c r="N42" s="108">
        <f>INDEX(Sheet1!L:L,MATCH(A42,Sheet1!A:A,0))</f>
        <v>4174350.83</v>
      </c>
      <c r="O42" s="109">
        <f>P42+Q42</f>
        <v>1190183.4500000002</v>
      </c>
      <c r="P42" s="109">
        <f>INDEX(Sheet2!M:M,MATCH(B42,Sheet2!E:E,0))</f>
        <v>1149247.6100000001</v>
      </c>
      <c r="Q42" s="109">
        <v>40935.839999999997</v>
      </c>
      <c r="R42" s="8"/>
    </row>
    <row r="43" spans="1:18" ht="45.95" customHeight="1" x14ac:dyDescent="0.25">
      <c r="A43" s="58" t="s">
        <v>80</v>
      </c>
      <c r="B43" s="64" t="str">
        <f>INDEX(Sheet1!B:B,MATCH(A43,Sheet1!A:A,0))</f>
        <v>Teritorijos prie „Ekrano“ marių konversija, pritaikant ją aktyviam poilsiui, užimtumui ir vietos verslo skatinimui</v>
      </c>
      <c r="C43" s="64" t="str">
        <f>INDEX(Sheet1!U:U,MATCH(A43,Sheet1!A:A,0))</f>
        <v>P. B. 238</v>
      </c>
      <c r="D43" s="65" t="str">
        <f>INDEX(Sheet1!T:T,MATCH(A43,Sheet1!A:A,0))</f>
        <v>Sukurtos arba atnaujintos atviros erdvės miesto vietoviese, m2</v>
      </c>
      <c r="E43" s="67">
        <f>INDEX(Sheet1!W:W,MATCH(A43,Sheet1!A:A,0))</f>
        <v>156556</v>
      </c>
      <c r="F43" s="78"/>
      <c r="G43" s="67">
        <v>0</v>
      </c>
      <c r="H43" s="107">
        <f>INDEX(Sheet1!C:C,MATCH(A43,Sheet1!A:A,0))</f>
        <v>2017</v>
      </c>
      <c r="I43" s="107">
        <f>INDEX(Sheet1!D:D,MATCH(A43,Sheet1!A:A,0))</f>
        <v>2021</v>
      </c>
      <c r="J43" s="107" t="str">
        <f>INDEX(Sheet2!F:F,MATCH(B43,Sheet2!E:E,0))</f>
        <v>Įgyvendinama sutartis</v>
      </c>
      <c r="K43" s="107" t="str">
        <f>INDEX(Sheet2!C:C,MATCH(B43,Sheet2!E:E,0))</f>
        <v>07.1.1-CPVA-R-904-51-0007</v>
      </c>
      <c r="L43" s="108">
        <f>INDEX(Sheet1!G:G,MATCH(A43,Sheet1!A:A,0))</f>
        <v>2595856.98</v>
      </c>
      <c r="M43" s="108">
        <f>INDEX((Sheet1!R:R+Sheet1!J:J),MATCH(B43,Sheet1!B:B,0))</f>
        <v>2401167.6999999997</v>
      </c>
      <c r="N43" s="108">
        <f>INDEX(Sheet1!L:L,MATCH(A43,Sheet1!A:A,0))</f>
        <v>194689.28</v>
      </c>
      <c r="O43" s="109">
        <f t="shared" ref="O43:O46" si="0">P43+Q43</f>
        <v>1708837.85</v>
      </c>
      <c r="P43" s="109">
        <f>INDEX(Sheet2!M:M,MATCH(B43,Sheet2!E:E,0))</f>
        <v>1581423.73</v>
      </c>
      <c r="Q43" s="109">
        <v>127414.12</v>
      </c>
      <c r="R43" s="8"/>
    </row>
    <row r="44" spans="1:18" ht="45" customHeight="1" x14ac:dyDescent="0.25">
      <c r="A44" s="58" t="s">
        <v>81</v>
      </c>
      <c r="B44" s="64" t="str">
        <f>INDEX(Sheet1!B:B,MATCH(A44,Sheet1!A:A,0))</f>
        <v>J.Janonio gatvės (nuo žiedo iki Savitiškio g.) prieigų sutvarkymas</v>
      </c>
      <c r="C44" s="64" t="str">
        <f>INDEX(Sheet1!U:U,MATCH(A44,Sheet1!A:A,0))</f>
        <v>P. B. 238</v>
      </c>
      <c r="D44" s="65" t="str">
        <f>INDEX(Sheet1!T:T,MATCH(A44,Sheet1!A:A,0))</f>
        <v>Sukurtos arba atnaujintos atviros erdvės miesto vietoviese, m2</v>
      </c>
      <c r="E44" s="67">
        <f>INDEX(Sheet1!W:W,MATCH(A44,Sheet1!A:A,0))</f>
        <v>140196</v>
      </c>
      <c r="F44" s="78"/>
      <c r="G44" s="67">
        <v>140196</v>
      </c>
      <c r="H44" s="107">
        <f>INDEX(Sheet1!C:C,MATCH(A44,Sheet1!A:A,0))</f>
        <v>2017</v>
      </c>
      <c r="I44" s="107">
        <f>INDEX(Sheet1!D:D,MATCH(A44,Sheet1!A:A,0))</f>
        <v>2020</v>
      </c>
      <c r="J44" s="107" t="str">
        <f>INDEX(Sheet2!F:F,MATCH(B44,Sheet2!E:E,0))</f>
        <v>Baigtas</v>
      </c>
      <c r="K44" s="107" t="str">
        <f>INDEX(Sheet2!C:C,MATCH(B44,Sheet2!E:E,0))</f>
        <v>07.1.1-CPVA-R-904-51-0001</v>
      </c>
      <c r="L44" s="108">
        <f>INDEX(Sheet1!G:G,MATCH(A44,Sheet1!A:A,0))</f>
        <v>1785176.4499999997</v>
      </c>
      <c r="M44" s="108">
        <f>INDEX((Sheet1!R:R+Sheet1!J:J),MATCH(B44,Sheet1!B:B,0))</f>
        <v>1651288.12</v>
      </c>
      <c r="N44" s="108">
        <f>INDEX(Sheet1!L:L,MATCH(A44,Sheet1!A:A,0))</f>
        <v>133888.32999999984</v>
      </c>
      <c r="O44" s="109">
        <f t="shared" si="0"/>
        <v>1785176.4500000002</v>
      </c>
      <c r="P44" s="109">
        <f>INDEX(Sheet2!M:M,MATCH(B44,Sheet2!E:E,0))</f>
        <v>1651288.12</v>
      </c>
      <c r="Q44" s="109">
        <v>133888.32999999999</v>
      </c>
      <c r="R44" s="8"/>
    </row>
    <row r="45" spans="1:18" ht="34.5" customHeight="1" x14ac:dyDescent="0.25">
      <c r="A45" s="58" t="s">
        <v>324</v>
      </c>
      <c r="B45" s="64" t="str">
        <f>INDEX(Sheet1!B:B,MATCH(A45,Sheet1!A:A,0))</f>
        <v>Nemuno g. (nuo Klaipėdos g. iki Ramygalos g.) dviračių takų plėtra Panevėžyje</v>
      </c>
      <c r="C45" s="64" t="str">
        <f>INDEX(Sheet1!U:U,MATCH(A45,Sheet1!A:A,0))</f>
        <v>P.S. 322</v>
      </c>
      <c r="D45" s="65" t="str">
        <f>INDEX(Sheet1!T:T,MATCH(A45,Sheet1!A:A,0))</f>
        <v>Rekonstruotų dviračių ir/ar pėsčiųjų takų ir/ar trasų ilgis, km.</v>
      </c>
      <c r="E45" s="67">
        <f>INDEX(Sheet1!W:W,MATCH(A45,Sheet1!A:A,0))</f>
        <v>2.0499999999999998</v>
      </c>
      <c r="F45" s="78"/>
      <c r="G45" s="67">
        <v>2.08</v>
      </c>
      <c r="H45" s="107">
        <f>INDEX(Sheet1!C:C,MATCH(A45,Sheet1!A:A,0))</f>
        <v>2017</v>
      </c>
      <c r="I45" s="107">
        <f>INDEX(Sheet1!D:D,MATCH(A45,Sheet1!A:A,0))</f>
        <v>2019</v>
      </c>
      <c r="J45" s="107" t="str">
        <f>INDEX(Sheet2!F:F,MATCH(B45,Sheet2!E:E,0))</f>
        <v>Baigtas</v>
      </c>
      <c r="K45" s="107" t="str">
        <f>INDEX(Sheet2!C:C,MATCH(B45,Sheet2!E:E,0))</f>
        <v>04.5.1-TID-R-516-51-0006</v>
      </c>
      <c r="L45" s="108">
        <f>INDEX(Sheet1!G:G,MATCH(A45,Sheet1!A:A,0))</f>
        <v>322694.72000000003</v>
      </c>
      <c r="M45" s="108">
        <f>INDEX((Sheet1!R:R+Sheet1!J:J),MATCH(B45,Sheet1!B:B,0))</f>
        <v>274290.51</v>
      </c>
      <c r="N45" s="108">
        <f>INDEX(Sheet1!L:L,MATCH(A45,Sheet1!A:A,0))</f>
        <v>48404.21</v>
      </c>
      <c r="O45" s="109">
        <f t="shared" si="0"/>
        <v>322694.72000000003</v>
      </c>
      <c r="P45" s="109">
        <f>INDEX(Sheet2!M:M,MATCH(B45,Sheet2!E:E,0))</f>
        <v>274290.51</v>
      </c>
      <c r="Q45" s="109">
        <v>48404.21</v>
      </c>
      <c r="R45" s="8"/>
    </row>
    <row r="46" spans="1:18" ht="60" x14ac:dyDescent="0.25">
      <c r="A46" s="58" t="s">
        <v>325</v>
      </c>
      <c r="B46" s="64" t="str">
        <f>INDEX(Sheet1!B:B,MATCH(A46,Sheet1!A:A,0))</f>
        <v>Susisiekimo su Panevėžio LEZ gerinimas, modernizuojant J. Janonio g.–Vakarinės g.–Pramonės g. sankryžą</v>
      </c>
      <c r="C46" s="64" t="str">
        <f>INDEX(Sheet1!U:U,MATCH(A46,Sheet1!A:A,0))</f>
        <v>R. N.921</v>
      </c>
      <c r="D46" s="65" t="str">
        <f>INDEX(Sheet1!T:T,MATCH(A46,Sheet1!A:A,0))</f>
        <v>Vietos vienetų investicijos tvarkomoje teritorijoje ir (ar) su projektu susijusioje teritorijoje</v>
      </c>
      <c r="E46" s="67">
        <f>INDEX(Sheet1!W:W,MATCH(A46,Sheet1!A:A,0))</f>
        <v>20000000</v>
      </c>
      <c r="F46" s="78"/>
      <c r="G46" s="67">
        <v>0</v>
      </c>
      <c r="H46" s="107">
        <f>INDEX(Sheet1!C:C,MATCH(A46,Sheet1!A:A,0))</f>
        <v>2021</v>
      </c>
      <c r="I46" s="107">
        <f>INDEX(Sheet1!D:D,MATCH(A46,Sheet1!A:A,0))</f>
        <v>2023</v>
      </c>
      <c r="J46" s="107" t="str">
        <f>INDEX(Sheet2!F:F,MATCH(B46,Sheet2!E:E,0))</f>
        <v>Įgyvendinama sutartis</v>
      </c>
      <c r="K46" s="107" t="str">
        <f>INDEX(Sheet2!C:C,MATCH(B46,Sheet2!E:E,0))</f>
        <v>07.1.1-CPVA-V-907-02-0006</v>
      </c>
      <c r="L46" s="108">
        <f>INDEX(Sheet1!G:G,MATCH(A46,Sheet1!A:A,0))</f>
        <v>1471325.7</v>
      </c>
      <c r="M46" s="108">
        <f>INDEX((Sheet1!R:R+Sheet1!J:J),MATCH(B46,Sheet1!B:B,0))</f>
        <v>1360976.27</v>
      </c>
      <c r="N46" s="108">
        <f>INDEX(Sheet1!L:L,MATCH(A46,Sheet1!A:A,0))</f>
        <v>110349.43</v>
      </c>
      <c r="O46" s="109">
        <f t="shared" si="0"/>
        <v>8423.3100000000013</v>
      </c>
      <c r="P46" s="109">
        <f>INDEX(Sheet2!M:M,MATCH(B46,Sheet2!E:E,0))</f>
        <v>7791.56</v>
      </c>
      <c r="Q46" s="109">
        <v>631.75</v>
      </c>
      <c r="R46" s="8"/>
    </row>
    <row r="47" spans="1:18" ht="109.5" customHeight="1" x14ac:dyDescent="0.25">
      <c r="A47" s="58"/>
      <c r="B47" s="64"/>
      <c r="C47" s="64" t="str">
        <f>INDEX(Sheet1!Y:Y,MATCH(A46,Sheet1!A:A,0))</f>
        <v>R. N.922</v>
      </c>
      <c r="D47" s="65" t="str">
        <f>INDEX(Sheet1!X:X,MATCH(A46,Sheet1!A:A,0))</f>
        <v>Naujos darbo vietos tvarkomoje teritorijoje ir (ar) su projektu susijusioje teritorijoje</v>
      </c>
      <c r="E47" s="67">
        <f>INDEX(Sheet1!Z:Z,MATCH(A46,Sheet1!A:A,0))</f>
        <v>700</v>
      </c>
      <c r="F47" s="78"/>
      <c r="G47" s="67">
        <v>0</v>
      </c>
      <c r="H47" s="107"/>
      <c r="I47" s="107"/>
      <c r="J47" s="107"/>
      <c r="K47" s="107"/>
      <c r="L47" s="108"/>
      <c r="M47" s="108"/>
      <c r="N47" s="108"/>
      <c r="O47" s="110"/>
      <c r="P47" s="110"/>
      <c r="Q47" s="110"/>
      <c r="R47" s="8"/>
    </row>
    <row r="48" spans="1:18" ht="84" x14ac:dyDescent="0.25">
      <c r="A48" s="59" t="s">
        <v>327</v>
      </c>
      <c r="B48" s="61" t="s">
        <v>328</v>
      </c>
      <c r="C48" s="62" t="s">
        <v>330</v>
      </c>
      <c r="D48" s="60" t="s">
        <v>329</v>
      </c>
      <c r="E48" s="75">
        <v>43</v>
      </c>
      <c r="F48" s="75">
        <v>41.1</v>
      </c>
      <c r="G48" s="75" t="s">
        <v>331</v>
      </c>
      <c r="H48" s="111"/>
      <c r="I48" s="111"/>
      <c r="J48" s="111"/>
      <c r="K48" s="111"/>
      <c r="L48" s="111"/>
      <c r="M48" s="111"/>
      <c r="N48" s="111"/>
      <c r="O48" s="112">
        <f>SUM(O49:O59)</f>
        <v>15922241.199999999</v>
      </c>
      <c r="P48" s="112">
        <f>SUM(P49:P59)</f>
        <v>14619453.549999999</v>
      </c>
      <c r="Q48" s="112">
        <f>SUM(Q49:Q59)</f>
        <v>1302787.6499999999</v>
      </c>
      <c r="R48" s="105" t="s">
        <v>334</v>
      </c>
    </row>
    <row r="49" spans="1:18" ht="51" customHeight="1" x14ac:dyDescent="0.25">
      <c r="A49" s="58" t="s">
        <v>96</v>
      </c>
      <c r="B49" s="64" t="str">
        <f>INDEX(Sheet1!B:B,MATCH(A49,Sheet1!A:A,0))</f>
        <v xml:space="preserve">Laisvės aikštės ir jos prieigų kompleksinis sutvarkymas </v>
      </c>
      <c r="C49" s="64" t="str">
        <f>INDEX(Sheet1!U:U,MATCH(A49,Sheet1!A:A,0))</f>
        <v>P. B. 238</v>
      </c>
      <c r="D49" s="65" t="str">
        <f>INDEX(Sheet1!T:T,MATCH(A49,Sheet1!A:A,0))</f>
        <v>Sukurtos arba atnaujintos atviros erdvės miesto vietoviese, m2</v>
      </c>
      <c r="E49" s="67">
        <f>INDEX(Sheet1!W:W,MATCH(A49,Sheet1!A:A,0))</f>
        <v>20769.810000000001</v>
      </c>
      <c r="F49" s="78"/>
      <c r="G49" s="67">
        <v>0</v>
      </c>
      <c r="H49" s="107">
        <f>INDEX(Sheet1!C:C,MATCH(A49,Sheet1!A:A,0))</f>
        <v>2018</v>
      </c>
      <c r="I49" s="107">
        <f>INDEX(Sheet1!D:D,MATCH(A49,Sheet1!A:A,0))</f>
        <v>2021</v>
      </c>
      <c r="J49" s="107" t="str">
        <f>INDEX(Sheet2!F:F,MATCH(B49,Sheet2!E:E,0))</f>
        <v>Įgyvendinama sutartis</v>
      </c>
      <c r="K49" s="107" t="str">
        <f>INDEX(Sheet2!C:C,MATCH(B49,Sheet2!E:E,0))</f>
        <v>07.1.1-CPVA-R-904-51-0011</v>
      </c>
      <c r="L49" s="108">
        <f>INDEX(Sheet1!G:G,MATCH(A49,Sheet1!A:A,0))</f>
        <v>5959215.0899999999</v>
      </c>
      <c r="M49" s="108">
        <f>INDEX((Sheet1!R:R+Sheet1!J:J),MATCH(B49,Sheet1!B:B,0))</f>
        <v>5512273.96</v>
      </c>
      <c r="N49" s="108">
        <f>INDEX(Sheet1!L:L,MATCH(A49,Sheet1!A:A,0))</f>
        <v>446941.13</v>
      </c>
      <c r="O49" s="113">
        <f>P49+Q49</f>
        <v>5946153.1199999992</v>
      </c>
      <c r="P49" s="109">
        <f>INDEX(Sheet2!M:M,MATCH(B49,Sheet2!E:E,0))</f>
        <v>5500191.6399999997</v>
      </c>
      <c r="Q49" s="113">
        <v>445961.48</v>
      </c>
      <c r="R49" s="8"/>
    </row>
    <row r="50" spans="1:18" ht="48" x14ac:dyDescent="0.25">
      <c r="A50" s="58" t="s">
        <v>98</v>
      </c>
      <c r="B50" s="64" t="str">
        <f>INDEX(Sheet1!B:B,MATCH(A50,Sheet1!A:A,0))</f>
        <v xml:space="preserve">Nepriklausomybės aikštės ir jos prieigų sutvarkymas </v>
      </c>
      <c r="C50" s="64" t="str">
        <f>INDEX(Sheet1!U:U,MATCH(A50,Sheet1!A:A,0))</f>
        <v>P. B. 238</v>
      </c>
      <c r="D50" s="65" t="str">
        <f>INDEX(Sheet1!T:T,MATCH(A50,Sheet1!A:A,0))</f>
        <v>Sukurtos arba atnaujintos atviros erdvės miesto vietoviese, m2</v>
      </c>
      <c r="E50" s="67">
        <f>INDEX(Sheet1!W:W,MATCH(A50,Sheet1!A:A,0))</f>
        <v>16800.88</v>
      </c>
      <c r="F50" s="78"/>
      <c r="G50" s="67">
        <v>0</v>
      </c>
      <c r="H50" s="107">
        <f>INDEX(Sheet1!C:C,MATCH(A50,Sheet1!A:A,0))</f>
        <v>2017</v>
      </c>
      <c r="I50" s="107">
        <f>INDEX(Sheet1!D:D,MATCH(A50,Sheet1!A:A,0))</f>
        <v>2021</v>
      </c>
      <c r="J50" s="107" t="str">
        <f>INDEX(Sheet2!F:F,MATCH(B50,Sheet2!E:E,0))</f>
        <v>Įgyvendinama sutartis</v>
      </c>
      <c r="K50" s="107" t="str">
        <f>INDEX(Sheet2!C:C,MATCH(B50,Sheet2!E:E,0))</f>
        <v>07.1.1-CPVA-R-904-51-0004</v>
      </c>
      <c r="L50" s="108">
        <f>INDEX(Sheet1!G:G,MATCH(A50,Sheet1!A:A,0))</f>
        <v>1922378.71</v>
      </c>
      <c r="M50" s="108">
        <f>INDEX((Sheet1!R:R+Sheet1!J:J),MATCH(B50,Sheet1!B:B,0))</f>
        <v>1759705.28</v>
      </c>
      <c r="N50" s="108">
        <f>INDEX(Sheet1!L:L,MATCH(A50,Sheet1!A:A,0))</f>
        <v>162673.43</v>
      </c>
      <c r="O50" s="113">
        <f t="shared" ref="O50:O59" si="1">P50+Q50</f>
        <v>1265516.3500000001</v>
      </c>
      <c r="P50" s="109">
        <f>INDEX(Sheet2!M:M,MATCH(B50,Sheet2!E:E,0))</f>
        <v>1178736.23</v>
      </c>
      <c r="Q50" s="113">
        <v>86780.12</v>
      </c>
      <c r="R50" s="8"/>
    </row>
    <row r="51" spans="1:18" ht="58.5" customHeight="1" x14ac:dyDescent="0.25">
      <c r="A51" s="58" t="s">
        <v>100</v>
      </c>
      <c r="B51" s="64" t="str">
        <f>INDEX(Sheet1!B:B,MATCH(A51,Sheet1!A:A,0))</f>
        <v>Panevėžio miesto Dailės galerijos aktualizavimas</v>
      </c>
      <c r="C51" s="64" t="str">
        <f>INDEX(Sheet1!U:U,MATCH(A51,Sheet1!A:A,0))</f>
        <v>P.S. 335</v>
      </c>
      <c r="D51" s="65" t="str">
        <f>INDEX(Sheet1!T:T,MATCH(A51,Sheet1!A:A,0))</f>
        <v>Sutvarkyti, įrengti ir pritaikyti lankymui gamtos ir kultūros paveldo objektai ir teritorijos</v>
      </c>
      <c r="E51" s="67">
        <f>INDEX(Sheet1!W:W,MATCH(A51,Sheet1!A:A,0))</f>
        <v>1</v>
      </c>
      <c r="F51" s="78"/>
      <c r="G51" s="67">
        <v>1</v>
      </c>
      <c r="H51" s="107">
        <f>INDEX(Sheet1!C:C,MATCH(A51,Sheet1!A:A,0))</f>
        <v>2017</v>
      </c>
      <c r="I51" s="107">
        <f>INDEX(Sheet1!D:D,MATCH(A51,Sheet1!A:A,0))</f>
        <v>2021</v>
      </c>
      <c r="J51" s="107" t="str">
        <f>INDEX(Sheet2!F:F,MATCH(B51,Sheet2!E:E,0))</f>
        <v>Baigtas</v>
      </c>
      <c r="K51" s="107" t="str">
        <f>INDEX(Sheet2!C:C,MATCH(B51,Sheet2!E:E,0))</f>
        <v>05.4.1-CPVA-R-302-51-0005</v>
      </c>
      <c r="L51" s="108">
        <f>INDEX(Sheet1!G:G,MATCH(A51,Sheet1!A:A,0))</f>
        <v>1168454.1599999999</v>
      </c>
      <c r="M51" s="108">
        <f>INDEX((Sheet1!R:R+Sheet1!J:J),MATCH(B51,Sheet1!B:B,0))</f>
        <v>993186</v>
      </c>
      <c r="N51" s="108">
        <f>INDEX(Sheet1!L:L,MATCH(A51,Sheet1!A:A,0))</f>
        <v>175268.16</v>
      </c>
      <c r="O51" s="113">
        <f t="shared" si="1"/>
        <v>1167338.72</v>
      </c>
      <c r="P51" s="109">
        <f>INDEX(Sheet2!M:M,MATCH(B51,Sheet2!E:E,0))</f>
        <v>992237.88</v>
      </c>
      <c r="Q51" s="113">
        <v>175100.84</v>
      </c>
      <c r="R51" s="8"/>
    </row>
    <row r="52" spans="1:18" ht="58.5" customHeight="1" x14ac:dyDescent="0.25">
      <c r="A52" s="58" t="s">
        <v>107</v>
      </c>
      <c r="B52" s="64" t="str">
        <f>INDEX(Sheet1!B:B,MATCH(A52,Sheet1!A:A,0))</f>
        <v>Moigių namų pastatų komplekso modernizavimas ir pritaikymas visuomenės poreikiams</v>
      </c>
      <c r="C52" s="64" t="str">
        <f>INDEX(Sheet1!U:U,MATCH(A52,Sheet1!A:A,0))</f>
        <v>P.N. 304</v>
      </c>
      <c r="D52" s="65" t="str">
        <f>INDEX(Sheet1!T:T,MATCH(A52,Sheet1!A:A,0))</f>
        <v>Modernizuoti kultūros infrastruktūros objektai</v>
      </c>
      <c r="E52" s="67">
        <f>INDEX(Sheet1!W:W,MATCH(A52,Sheet1!A:A,0))</f>
        <v>2</v>
      </c>
      <c r="F52" s="78"/>
      <c r="G52" s="67">
        <v>0</v>
      </c>
      <c r="H52" s="107">
        <f>INDEX(Sheet1!C:C,MATCH(A52,Sheet1!A:A,0))</f>
        <v>2017</v>
      </c>
      <c r="I52" s="107">
        <f>INDEX(Sheet1!D:D,MATCH(A52,Sheet1!A:A,0))</f>
        <v>2021</v>
      </c>
      <c r="J52" s="107" t="str">
        <f>INDEX(Sheet2!F:F,MATCH(B52,Sheet2!E:E,0))</f>
        <v>Baigtas</v>
      </c>
      <c r="K52" s="107" t="str">
        <f>INDEX(Sheet2!C:C,MATCH(B52,Sheet2!E:E,0))</f>
        <v>07.1.1-CPVA-R-305-51-0005</v>
      </c>
      <c r="L52" s="108">
        <f>INDEX(Sheet1!G:G,MATCH(A52,Sheet1!A:A,0))</f>
        <v>1525618.1800000002</v>
      </c>
      <c r="M52" s="108">
        <f>INDEX((Sheet1!R:R+Sheet1!J:J),MATCH(B52,Sheet1!B:B,0))</f>
        <v>1198462.06</v>
      </c>
      <c r="N52" s="108">
        <f>INDEX(Sheet1!L:L,MATCH(A52,Sheet1!A:A,0))</f>
        <v>327156.12</v>
      </c>
      <c r="O52" s="113">
        <f t="shared" si="1"/>
        <v>1511408.0099999998</v>
      </c>
      <c r="P52" s="109">
        <f>INDEX(Sheet2!M:M,MATCH(B52,Sheet2!E:E,0))</f>
        <v>1187299.1499999999</v>
      </c>
      <c r="Q52" s="113">
        <v>324108.86</v>
      </c>
      <c r="R52" s="8"/>
    </row>
    <row r="53" spans="1:18" ht="58.5" customHeight="1" x14ac:dyDescent="0.25">
      <c r="A53" s="58" t="s">
        <v>112</v>
      </c>
      <c r="B53" s="64" t="str">
        <f>INDEX(Sheet1!B:B,MATCH(A53,Sheet1!A:A,0))</f>
        <v>Juozo Miltinio dramos teatro įrangos atnaujinimas</v>
      </c>
      <c r="C53" s="64" t="str">
        <f>INDEX(Sheet1!U:U,MATCH(A53,Sheet1!A:A,0))</f>
        <v>P.N. 304</v>
      </c>
      <c r="D53" s="65" t="str">
        <f>INDEX(Sheet1!T:T,MATCH(A53,Sheet1!A:A,0))</f>
        <v>Modernizuoti kultūros infrastruktūros objektai</v>
      </c>
      <c r="E53" s="67">
        <f>INDEX(Sheet1!W:W,MATCH(A53,Sheet1!A:A,0))</f>
        <v>1</v>
      </c>
      <c r="F53" s="78"/>
      <c r="G53" s="67">
        <v>0</v>
      </c>
      <c r="H53" s="107">
        <f>INDEX(Sheet1!C:C,MATCH(A53,Sheet1!A:A,0))</f>
        <v>2016</v>
      </c>
      <c r="I53" s="107">
        <f>INDEX(Sheet1!D:D,MATCH(A53,Sheet1!A:A,0))</f>
        <v>2020</v>
      </c>
      <c r="J53" s="107" t="str">
        <f>INDEX(Sheet2!F:F,MATCH(B53,Sheet2!E:E,0))</f>
        <v>Įgyvendinama sutartis</v>
      </c>
      <c r="K53" s="107" t="str">
        <f>INDEX(Sheet2!C:C,MATCH(B53,Sheet2!E:E,0))</f>
        <v>07.1.1-CPVA-V-304-01-0005</v>
      </c>
      <c r="L53" s="108">
        <f>INDEX(Sheet1!G:G,MATCH(A53,Sheet1!A:A,0))</f>
        <v>3841628.33</v>
      </c>
      <c r="M53" s="108">
        <f>INDEX((Sheet1!R:R+Sheet1!J:J),MATCH(B53,Sheet1!B:B,0))</f>
        <v>3841628.33</v>
      </c>
      <c r="N53" s="108">
        <f>INDEX(Sheet1!L:L,MATCH(A53,Sheet1!A:A,0))</f>
        <v>0</v>
      </c>
      <c r="O53" s="113">
        <f t="shared" si="1"/>
        <v>3841628.33</v>
      </c>
      <c r="P53" s="109">
        <v>3841628.33</v>
      </c>
      <c r="Q53" s="113"/>
      <c r="R53" s="8"/>
    </row>
    <row r="54" spans="1:18" ht="58.5" customHeight="1" x14ac:dyDescent="0.25">
      <c r="A54" s="58" t="s">
        <v>115</v>
      </c>
      <c r="B54" s="64" t="str">
        <f>INDEX(Sheet1!B:B,MATCH(A54,Sheet1!A:A,0))</f>
        <v xml:space="preserve">Panevėžio apskrities Gabrielės Petkevičaitės-Bitės viešosios bibliotekos modernizavimas </v>
      </c>
      <c r="C54" s="64" t="str">
        <f>INDEX(Sheet1!U:U,MATCH(A54,Sheet1!A:A,0))</f>
        <v>P.N. 304</v>
      </c>
      <c r="D54" s="65" t="str">
        <f>INDEX(Sheet1!T:T,MATCH(A54,Sheet1!A:A,0))</f>
        <v>Modernizuoti kultūros infrastruktūros objektai</v>
      </c>
      <c r="E54" s="67">
        <f>INDEX(Sheet1!W:W,MATCH(A54,Sheet1!A:A,0))</f>
        <v>1</v>
      </c>
      <c r="F54" s="78"/>
      <c r="G54" s="67">
        <v>0</v>
      </c>
      <c r="H54" s="107">
        <f>INDEX(Sheet1!C:C,MATCH(A54,Sheet1!A:A,0))</f>
        <v>2016</v>
      </c>
      <c r="I54" s="107">
        <f>INDEX(Sheet1!D:D,MATCH(A54,Sheet1!A:A,0))</f>
        <v>2020</v>
      </c>
      <c r="J54" s="107" t="s">
        <v>220</v>
      </c>
      <c r="K54" s="107" t="str">
        <f>INDEX(Sheet2!C:C,MATCH(B54,Sheet2!E:E,0))</f>
        <v>07.1.1-CPVA-V-304-01-0011</v>
      </c>
      <c r="L54" s="108">
        <f>INDEX(Sheet1!G:G,MATCH(A54,Sheet1!A:A,0))</f>
        <v>1317559.8999999999</v>
      </c>
      <c r="M54" s="108">
        <f>INDEX((Sheet1!R:R+Sheet1!J:J),MATCH(B54,Sheet1!B:B,0))</f>
        <v>1317559.8999999999</v>
      </c>
      <c r="N54" s="108">
        <f>INDEX(Sheet1!L:L,MATCH(A54,Sheet1!A:A,0))</f>
        <v>0</v>
      </c>
      <c r="O54" s="113">
        <f t="shared" si="1"/>
        <v>497355</v>
      </c>
      <c r="P54" s="109">
        <f>INDEX(Sheet2!M:M,MATCH(B54,Sheet2!E:E,0))</f>
        <v>497355</v>
      </c>
      <c r="Q54" s="113"/>
      <c r="R54" s="8"/>
    </row>
    <row r="55" spans="1:18" ht="58.5" customHeight="1" x14ac:dyDescent="0.25">
      <c r="A55" s="58" t="s">
        <v>117</v>
      </c>
      <c r="B55" s="64" t="str">
        <f>INDEX(Sheet1!B:B,MATCH(A55,Sheet1!A:A,0))</f>
        <v>Viešųjų erdvių prie Panevėžio bendruomenių rūmų sutvarkymas</v>
      </c>
      <c r="C55" s="64" t="str">
        <f>INDEX(Sheet1!U:U,MATCH(A55,Sheet1!A:A,0))</f>
        <v>P. B. 238</v>
      </c>
      <c r="D55" s="65" t="str">
        <f>INDEX(Sheet1!T:T,MATCH(A55,Sheet1!A:A,0))</f>
        <v>Sukurtos arba atnaujintos atviros erdvės miesto vietoviese, m2</v>
      </c>
      <c r="E55" s="67">
        <f>INDEX(Sheet1!W:W,MATCH(A55,Sheet1!A:A,0))</f>
        <v>32625</v>
      </c>
      <c r="F55" s="78"/>
      <c r="G55" s="67">
        <v>0</v>
      </c>
      <c r="H55" s="107">
        <f>INDEX(Sheet1!C:C,MATCH(A55,Sheet1!A:A,0))</f>
        <v>2017</v>
      </c>
      <c r="I55" s="107">
        <f>INDEX(Sheet1!D:D,MATCH(A55,Sheet1!A:A,0))</f>
        <v>2022</v>
      </c>
      <c r="J55" s="107" t="str">
        <f>INDEX(Sheet2!F:F,MATCH(B55,Sheet2!E:E,0))</f>
        <v>Įgyvendinama sutartis</v>
      </c>
      <c r="K55" s="107" t="str">
        <f>INDEX(Sheet2!C:C,MATCH(B55,Sheet2!E:E,0))</f>
        <v>07.1.1-CPVA-R-904-51-0006</v>
      </c>
      <c r="L55" s="108">
        <f>INDEX(Sheet1!G:G,MATCH(A55,Sheet1!A:A,0))</f>
        <v>1032434</v>
      </c>
      <c r="M55" s="108">
        <f>INDEX((Sheet1!R:R+Sheet1!J:J),MATCH(B55,Sheet1!B:B,0))</f>
        <v>955001.45000000007</v>
      </c>
      <c r="N55" s="108">
        <f>INDEX(Sheet1!L:L,MATCH(A55,Sheet1!A:A,0))</f>
        <v>77432.55</v>
      </c>
      <c r="O55" s="113">
        <f t="shared" si="1"/>
        <v>602738.18999999994</v>
      </c>
      <c r="P55" s="109">
        <f>INDEX(Sheet2!M:M,MATCH(B55,Sheet2!E:E,0))</f>
        <v>579020.36</v>
      </c>
      <c r="Q55" s="113">
        <v>23717.83</v>
      </c>
      <c r="R55" s="8"/>
    </row>
    <row r="56" spans="1:18" ht="99.75" customHeight="1" x14ac:dyDescent="0.25">
      <c r="A56" s="58" t="s">
        <v>119</v>
      </c>
      <c r="B56" s="64" t="str">
        <f>INDEX(Sheet1!B:B,MATCH(A56,Sheet1!A:A,0))</f>
        <v>Regos centro „Linelis“ pastato vidaus patalpų ir ugdymo aplinkos modernizavimas</v>
      </c>
      <c r="C56" s="64" t="str">
        <f>INDEX(Sheet1!U:U,MATCH(A56,Sheet1!A:A,0))</f>
        <v>P.N. 717</v>
      </c>
      <c r="D56" s="65" t="str">
        <f>INDEX(Sheet1!T:T,MATCH(A56,Sheet1!A:A,0))</f>
        <v>Pagal veiksmų programą ERPF lėšomis atnaujintos ikimokyklinio ir priešmokyklinio ugdymo mokyklos, vnt.</v>
      </c>
      <c r="E56" s="67">
        <f>INDEX(Sheet1!W:W,MATCH(A56,Sheet1!A:A,0))</f>
        <v>1</v>
      </c>
      <c r="F56" s="78"/>
      <c r="G56" s="67">
        <v>0</v>
      </c>
      <c r="H56" s="107">
        <f>INDEX(Sheet1!C:C,MATCH(A56,Sheet1!A:A,0))</f>
        <v>2018</v>
      </c>
      <c r="I56" s="107">
        <f>INDEX(Sheet1!D:D,MATCH(A56,Sheet1!A:A,0))</f>
        <v>2021</v>
      </c>
      <c r="J56" s="107" t="str">
        <f>INDEX(Sheet2!F:F,MATCH(B56,Sheet2!E:E,0))</f>
        <v>Įgyvendinama sutartis</v>
      </c>
      <c r="K56" s="107" t="str">
        <f>INDEX(Sheet2!C:C,MATCH(B56,Sheet2!E:E,0))</f>
        <v>09.1.3-CPVA-R-705-51-0005</v>
      </c>
      <c r="L56" s="108">
        <f>INDEX(Sheet1!G:G,MATCH(A56,Sheet1!A:A,0))</f>
        <v>800191.59000000008</v>
      </c>
      <c r="M56" s="108">
        <f>INDEX((Sheet1!R:R+Sheet1!J:J),MATCH(B56,Sheet1!B:B,0))</f>
        <v>494404.31</v>
      </c>
      <c r="N56" s="108">
        <f>INDEX(Sheet1!L:L,MATCH(A56,Sheet1!A:A,0))</f>
        <v>305787.28000000003</v>
      </c>
      <c r="O56" s="113">
        <f t="shared" si="1"/>
        <v>646665.77</v>
      </c>
      <c r="P56" s="109">
        <f>INDEX(Sheet2!M:M,MATCH(B56,Sheet2!E:E,0))</f>
        <v>399547.25</v>
      </c>
      <c r="Q56" s="113">
        <v>247118.52</v>
      </c>
      <c r="R56" s="8"/>
    </row>
    <row r="57" spans="1:18" ht="79.5" customHeight="1" x14ac:dyDescent="0.25">
      <c r="A57" s="58"/>
      <c r="B57" s="64"/>
      <c r="C57" s="64" t="str">
        <f>INDEX(Sheet1!Y:Y,MATCH(A56,Sheet1!A:A,0))</f>
        <v>P.B.235</v>
      </c>
      <c r="D57" s="65" t="str">
        <f>INDEX(Sheet1!X:X,MATCH(A56,Sheet1!A:A,0))</f>
        <v>Investicijas gavusios vaikų priežiūros arba švietimo infrastruktūros pajėgumas</v>
      </c>
      <c r="E57" s="67">
        <f>INDEX(Sheet1!Z:Z,MATCH(A56,Sheet1!A:A,0))</f>
        <v>150</v>
      </c>
      <c r="F57" s="78"/>
      <c r="G57" s="67">
        <v>0</v>
      </c>
      <c r="H57" s="107"/>
      <c r="I57" s="107"/>
      <c r="J57" s="107"/>
      <c r="K57" s="107"/>
      <c r="L57" s="108"/>
      <c r="M57" s="108"/>
      <c r="N57" s="108"/>
      <c r="O57" s="114"/>
      <c r="P57" s="114"/>
      <c r="Q57" s="114"/>
      <c r="R57" s="8"/>
    </row>
    <row r="58" spans="1:18" ht="99" customHeight="1" x14ac:dyDescent="0.25">
      <c r="A58" s="58"/>
      <c r="B58" s="64"/>
      <c r="C58" s="64" t="str">
        <f>INDEX(Sheet1!AB:AB,MATCH(A56,Sheet1!A:A,0))</f>
        <v>P.S.379</v>
      </c>
      <c r="D58" s="65" t="str">
        <f>INDEX(Sheet1!AA:AA,MATCH(A56,Sheet1!A:A,0))</f>
        <v>Švietimo ir kitų švietimo teikėjų įstaigos, kuriose pagal veiksmų programą ERPF lėšomis sukurta ar atnaujinta ne mažiau nei viena edukacinė erdvė</v>
      </c>
      <c r="E58" s="67">
        <f>INDEX(Sheet1!AC:AC,MATCH(A56,Sheet1!A:A,0))</f>
        <v>1</v>
      </c>
      <c r="F58" s="78"/>
      <c r="G58" s="67">
        <v>0</v>
      </c>
      <c r="H58" s="107"/>
      <c r="I58" s="107"/>
      <c r="J58" s="107"/>
      <c r="K58" s="107"/>
      <c r="L58" s="108"/>
      <c r="M58" s="108"/>
      <c r="N58" s="108"/>
      <c r="O58" s="114"/>
      <c r="P58" s="114"/>
      <c r="Q58" s="114"/>
      <c r="R58" s="8"/>
    </row>
    <row r="59" spans="1:18" ht="58.5" customHeight="1" x14ac:dyDescent="0.25">
      <c r="A59" s="58" t="s">
        <v>130</v>
      </c>
      <c r="B59" s="64" t="str">
        <f>INDEX(Sheet1!B:B,MATCH(A59,Sheet1!A:A,0))</f>
        <v>VšĮ Šv. Juozapo globos namų infrastruktūros modernizavimas ir paslaugų plėtra įkuriant savarankiško gyvenimo namus</v>
      </c>
      <c r="C59" s="64" t="str">
        <f>INDEX(Sheet1!U:U,MATCH(A59,Sheet1!A:A,0))</f>
        <v>P.S. 361</v>
      </c>
      <c r="D59" s="65" t="str">
        <f>INDEX(Sheet1!T:T,MATCH(A59,Sheet1!A:A,0))</f>
        <v xml:space="preserve">Investicijas gavę socialinių paslaugų infrastruktūros objektai </v>
      </c>
      <c r="E59" s="67">
        <f>INDEX(Sheet1!W:W,MATCH(A59,Sheet1!A:A,0))</f>
        <v>2</v>
      </c>
      <c r="F59" s="78"/>
      <c r="G59" s="67">
        <v>0</v>
      </c>
      <c r="H59" s="107">
        <f>INDEX(Sheet1!C:C,MATCH(A59,Sheet1!A:A,0))</f>
        <v>2017</v>
      </c>
      <c r="I59" s="107">
        <f>INDEX(Sheet1!D:D,MATCH(A59,Sheet1!A:A,0))</f>
        <v>2020</v>
      </c>
      <c r="J59" s="107" t="str">
        <f>INDEX(Sheet2!F:F,MATCH(B59,Sheet2!E:E,0))</f>
        <v>Įgyvendinama sutartis</v>
      </c>
      <c r="K59" s="107" t="str">
        <f>INDEX(Sheet2!C:C,MATCH(B59,Sheet2!E:E,0))</f>
        <v>08.1.1-CPVA-R-407-51-0005</v>
      </c>
      <c r="L59" s="108">
        <f>INDEX(Sheet1!G:G,MATCH(A59,Sheet1!A:A,0))</f>
        <v>460574.86</v>
      </c>
      <c r="M59" s="108">
        <f>INDEX((Sheet1!R:R+Sheet1!J:J),MATCH(B59,Sheet1!B:B,0))</f>
        <v>460574.86</v>
      </c>
      <c r="N59" s="108">
        <f>INDEX(Sheet1!L:L,MATCH(A59,Sheet1!A:A,0))</f>
        <v>0</v>
      </c>
      <c r="O59" s="113">
        <f t="shared" si="1"/>
        <v>443437.71</v>
      </c>
      <c r="P59" s="109">
        <f>INDEX(Sheet2!M:M,MATCH(B59,Sheet2!E:E,0))</f>
        <v>443437.71</v>
      </c>
      <c r="Q59" s="113"/>
      <c r="R59" s="8"/>
    </row>
    <row r="60" spans="1:18" ht="46.5" customHeight="1" x14ac:dyDescent="0.25">
      <c r="A60" s="59" t="s">
        <v>342</v>
      </c>
      <c r="B60" s="61" t="s">
        <v>344</v>
      </c>
      <c r="C60" s="62" t="s">
        <v>346</v>
      </c>
      <c r="D60" s="63" t="s">
        <v>335</v>
      </c>
      <c r="E60" s="75">
        <v>-190</v>
      </c>
      <c r="F60" s="75">
        <v>-195</v>
      </c>
      <c r="G60" s="75">
        <v>-718</v>
      </c>
      <c r="H60" s="111"/>
      <c r="I60" s="111"/>
      <c r="J60" s="111"/>
      <c r="K60" s="111"/>
      <c r="L60" s="111"/>
      <c r="M60" s="111"/>
      <c r="N60" s="111"/>
      <c r="O60" s="112">
        <f>O61+O74</f>
        <v>19862139.349999998</v>
      </c>
      <c r="P60" s="112">
        <f>P61+P74</f>
        <v>17545535.039999999</v>
      </c>
      <c r="Q60" s="112">
        <f>Q61+Q74</f>
        <v>2316604.3099999996</v>
      </c>
      <c r="R60" s="105" t="s">
        <v>369</v>
      </c>
    </row>
    <row r="61" spans="1:18" ht="68.25" customHeight="1" x14ac:dyDescent="0.25">
      <c r="A61" s="59" t="s">
        <v>343</v>
      </c>
      <c r="B61" s="61" t="s">
        <v>345</v>
      </c>
      <c r="C61" s="62" t="s">
        <v>347</v>
      </c>
      <c r="D61" s="60" t="s">
        <v>348</v>
      </c>
      <c r="E61" s="75">
        <v>35</v>
      </c>
      <c r="F61" s="75">
        <v>35</v>
      </c>
      <c r="G61" s="75">
        <v>7</v>
      </c>
      <c r="H61" s="111"/>
      <c r="I61" s="111"/>
      <c r="J61" s="111"/>
      <c r="K61" s="111"/>
      <c r="L61" s="111"/>
      <c r="M61" s="111"/>
      <c r="N61" s="111"/>
      <c r="O61" s="112">
        <f>SUM(O62:O73)</f>
        <v>13007464.579999998</v>
      </c>
      <c r="P61" s="112">
        <f>SUM(P62:P73)</f>
        <v>11554056.009999998</v>
      </c>
      <c r="Q61" s="112">
        <f>SUM(Q62:Q73)</f>
        <v>1453408.5699999998</v>
      </c>
      <c r="R61" s="105" t="s">
        <v>370</v>
      </c>
    </row>
    <row r="62" spans="1:18" ht="53.65" customHeight="1" x14ac:dyDescent="0.25">
      <c r="A62" s="58" t="s">
        <v>139</v>
      </c>
      <c r="B62" s="64" t="str">
        <f>INDEX(Sheet1!B:B,MATCH(A62,Sheet1!A:A,0))</f>
        <v>Kultūros ir poilsio parko modernizavimas, gerinant miesto gamtinę aplinką ir gyvenimo kokybę, skatinant lankytojų srautus, aktyvų laisvalaikį</v>
      </c>
      <c r="C62" s="64" t="str">
        <f>INDEX(Sheet1!U:U,MATCH(A62,Sheet1!A:A,0))</f>
        <v>P. B. 238</v>
      </c>
      <c r="D62" s="65" t="str">
        <f>INDEX(Sheet1!T:T,MATCH(A62,Sheet1!A:A,0))</f>
        <v>Sukurtos arba atnaujintos atviros erdvės miesto vietoviese, m2</v>
      </c>
      <c r="E62" s="67">
        <f>INDEX(Sheet1!W:W,MATCH(A62,Sheet1!A:A,0))</f>
        <v>393739.91</v>
      </c>
      <c r="F62" s="78"/>
      <c r="G62" s="67">
        <v>393739.91</v>
      </c>
      <c r="H62" s="107">
        <f>INDEX(Sheet1!C:C,MATCH(A62,Sheet1!A:A,0))</f>
        <v>2017</v>
      </c>
      <c r="I62" s="107">
        <f>INDEX(Sheet1!D:D,MATCH(A62,Sheet1!A:A,0))</f>
        <v>2020</v>
      </c>
      <c r="J62" s="107" t="str">
        <f>INDEX(Sheet2!F:F,MATCH(B62,Sheet2!E:E,0))</f>
        <v>Baigtas</v>
      </c>
      <c r="K62" s="107" t="str">
        <f>INDEX(Sheet2!C:C,MATCH(B62,Sheet2!E:E,0))</f>
        <v>07.1.1-CPVA-R-904-51-0003</v>
      </c>
      <c r="L62" s="108">
        <f>INDEX(Sheet1!G:G,MATCH(A62,Sheet1!A:A,0))</f>
        <v>3098933.98</v>
      </c>
      <c r="M62" s="108">
        <f>INDEX((Sheet1!R:R+Sheet1!J:J),MATCH(B62,Sheet1!B:B,0))</f>
        <v>2866513.9299999997</v>
      </c>
      <c r="N62" s="108">
        <f>INDEX(Sheet1!L:L,MATCH(A62,Sheet1!A:A,0))</f>
        <v>232420.05</v>
      </c>
      <c r="O62" s="113">
        <f>P62+Q62</f>
        <v>3098933.9799999995</v>
      </c>
      <c r="P62" s="109">
        <f>INDEX(Sheet2!M:M,MATCH(B62,Sheet2!E:E,0))</f>
        <v>2866513.9299999997</v>
      </c>
      <c r="Q62" s="113">
        <v>232420.05</v>
      </c>
      <c r="R62" s="8"/>
    </row>
    <row r="63" spans="1:18" ht="53.65" customHeight="1" x14ac:dyDescent="0.25">
      <c r="A63" s="58" t="s">
        <v>141</v>
      </c>
      <c r="B63" s="64" t="str">
        <f>INDEX(Sheet1!B:B,MATCH(A63,Sheet1!A:A,0))</f>
        <v>Jaunimo sodo sutvarkymas</v>
      </c>
      <c r="C63" s="64" t="str">
        <f>INDEX(Sheet1!U:U,MATCH(A63,Sheet1!A:A,0))</f>
        <v>P. B. 238</v>
      </c>
      <c r="D63" s="65" t="str">
        <f>INDEX(Sheet1!T:T,MATCH(A63,Sheet1!A:A,0))</f>
        <v>Sukurtos arba atnaujintos atviros erdvės miesto vietoviese, m2</v>
      </c>
      <c r="E63" s="67">
        <f>INDEX(Sheet1!W:W,MATCH(A63,Sheet1!A:A,0))</f>
        <v>51562.81</v>
      </c>
      <c r="F63" s="78"/>
      <c r="G63" s="67">
        <v>0</v>
      </c>
      <c r="H63" s="107">
        <f>INDEX(Sheet1!C:C,MATCH(A63,Sheet1!A:A,0))</f>
        <v>2017</v>
      </c>
      <c r="I63" s="107">
        <f>INDEX(Sheet1!D:D,MATCH(A63,Sheet1!A:A,0))</f>
        <v>2021</v>
      </c>
      <c r="J63" s="107" t="str">
        <f>INDEX(Sheet2!F:F,MATCH(B63,Sheet2!E:E,0))</f>
        <v>Įgyvendinama sutartis</v>
      </c>
      <c r="K63" s="107" t="str">
        <f>INDEX(Sheet2!C:C,MATCH(B63,Sheet2!E:E,0))</f>
        <v>07.1.1-CPVA-R-904-51-0005</v>
      </c>
      <c r="L63" s="108">
        <f>INDEX(Sheet1!G:G,MATCH(A63,Sheet1!A:A,0))</f>
        <v>1568385.94</v>
      </c>
      <c r="M63" s="108">
        <f>INDEX((Sheet1!R:R+Sheet1!J:J),MATCH(B63,Sheet1!B:B,0))</f>
        <v>1450756.99</v>
      </c>
      <c r="N63" s="108">
        <f>INDEX(Sheet1!L:L,MATCH(A63,Sheet1!A:A,0))</f>
        <v>117628.95</v>
      </c>
      <c r="O63" s="113">
        <f t="shared" ref="O63:O73" si="2">P63+Q63</f>
        <v>1459600.4000000001</v>
      </c>
      <c r="P63" s="109">
        <f>INDEX(Sheet2!M:M,MATCH(B63,Sheet2!E:E,0))</f>
        <v>1350130.36</v>
      </c>
      <c r="Q63" s="113">
        <v>109470.04</v>
      </c>
      <c r="R63" s="8"/>
    </row>
    <row r="64" spans="1:18" ht="53.65" customHeight="1" x14ac:dyDescent="0.25">
      <c r="A64" s="58" t="s">
        <v>143</v>
      </c>
      <c r="B64" s="64" t="str">
        <f>INDEX(Sheet1!B:B,MATCH(A64,Sheet1!A:A,0))</f>
        <v xml:space="preserve">Nevėžio upės ir pakrančių sutvarkymas (atkarpa nuo Stoties g. tilto iki Nemuno g. tilto) </v>
      </c>
      <c r="C64" s="64" t="str">
        <f>INDEX(Sheet1!U:U,MATCH(A64,Sheet1!A:A,0))</f>
        <v>P. B. 238</v>
      </c>
      <c r="D64" s="65" t="str">
        <f>INDEX(Sheet1!T:T,MATCH(A64,Sheet1!A:A,0))</f>
        <v>Sukurtos arba atnaujintos atviros erdvės miesto vietoviese, m2</v>
      </c>
      <c r="E64" s="67">
        <f>INDEX(Sheet1!W:W,MATCH(A64,Sheet1!A:A,0))</f>
        <v>49779.77</v>
      </c>
      <c r="F64" s="78"/>
      <c r="G64" s="67">
        <v>49779.77</v>
      </c>
      <c r="H64" s="107">
        <f>INDEX(Sheet1!C:C,MATCH(A64,Sheet1!A:A,0))</f>
        <v>2017</v>
      </c>
      <c r="I64" s="107">
        <f>INDEX(Sheet1!D:D,MATCH(A64,Sheet1!A:A,0))</f>
        <v>2019</v>
      </c>
      <c r="J64" s="107" t="str">
        <f>INDEX(Sheet2!F:F,MATCH(B64,Sheet2!E:E,0))</f>
        <v>Baigtas</v>
      </c>
      <c r="K64" s="107" t="str">
        <f>INDEX(Sheet2!C:C,MATCH(B64,Sheet2!E:E,0))</f>
        <v>07.1.1-CPVA-R-904-51-0002</v>
      </c>
      <c r="L64" s="108">
        <f>INDEX(Sheet1!G:G,MATCH(A64,Sheet1!A:A,0))</f>
        <v>660472.16</v>
      </c>
      <c r="M64" s="108">
        <f>INDEX((Sheet1!R:R+Sheet1!J:J),MATCH(B64,Sheet1!B:B,0))</f>
        <v>610936.73</v>
      </c>
      <c r="N64" s="108">
        <f>INDEX(Sheet1!L:L,MATCH(A64,Sheet1!A:A,0))</f>
        <v>49535.43</v>
      </c>
      <c r="O64" s="113">
        <f t="shared" si="2"/>
        <v>660472.16</v>
      </c>
      <c r="P64" s="109">
        <f>INDEX(Sheet2!M:M,MATCH(B64,Sheet2!E:E,0))</f>
        <v>610936.73</v>
      </c>
      <c r="Q64" s="113">
        <v>49535.43</v>
      </c>
      <c r="R64" s="8"/>
    </row>
    <row r="65" spans="1:18" ht="53.65" customHeight="1" x14ac:dyDescent="0.25">
      <c r="A65" s="58" t="s">
        <v>145</v>
      </c>
      <c r="B65" s="64" t="str">
        <f>INDEX(Sheet1!B:B,MATCH(A65,Sheet1!A:A,0))</f>
        <v>Skaistakalnio parko ir jo prieigų sutvarkymas</v>
      </c>
      <c r="C65" s="64" t="str">
        <f>INDEX(Sheet1!U:U,MATCH(A65,Sheet1!A:A,0))</f>
        <v>P. B. 238</v>
      </c>
      <c r="D65" s="65" t="str">
        <f>INDEX(Sheet1!T:T,MATCH(A65,Sheet1!A:A,0))</f>
        <v>Sukurtos arba atnaujintos atviros erdvės miesto vietoviese, m2</v>
      </c>
      <c r="E65" s="67">
        <f>INDEX(Sheet1!W:W,MATCH(A65,Sheet1!A:A,0))</f>
        <v>297392</v>
      </c>
      <c r="F65" s="78"/>
      <c r="G65" s="67">
        <v>0</v>
      </c>
      <c r="H65" s="107">
        <f>INDEX(Sheet1!C:C,MATCH(A65,Sheet1!A:A,0))</f>
        <v>2017</v>
      </c>
      <c r="I65" s="107">
        <f>INDEX(Sheet1!D:D,MATCH(A65,Sheet1!A:A,0))</f>
        <v>2021</v>
      </c>
      <c r="J65" s="107" t="str">
        <f>INDEX(Sheet2!F:F,MATCH(B65,Sheet2!E:E,0))</f>
        <v>Įgyvendinama sutartis</v>
      </c>
      <c r="K65" s="107" t="str">
        <f>INDEX(Sheet2!C:C,MATCH(B65,Sheet2!E:E,0))</f>
        <v>07.1.1-CPVA-R-904-51-0008</v>
      </c>
      <c r="L65" s="108">
        <f>INDEX(Sheet1!G:G,MATCH(A65,Sheet1!A:A,0))</f>
        <v>3053189.08</v>
      </c>
      <c r="M65" s="108">
        <f>INDEX((Sheet1!R:R+Sheet1!J:J),MATCH(B65,Sheet1!B:B,0))</f>
        <v>2820151.39</v>
      </c>
      <c r="N65" s="108">
        <f>INDEX(Sheet1!L:L,MATCH(A65,Sheet1!A:A,0))</f>
        <v>233037.69000000015</v>
      </c>
      <c r="O65" s="113">
        <f t="shared" si="2"/>
        <v>2841137.8899999997</v>
      </c>
      <c r="P65" s="109">
        <f>INDEX(Sheet2!M:M,MATCH(B65,Sheet2!E:E,0))</f>
        <v>2608100.1999999997</v>
      </c>
      <c r="Q65" s="113">
        <v>233037.69</v>
      </c>
      <c r="R65" s="8"/>
    </row>
    <row r="66" spans="1:18" ht="63.4" customHeight="1" x14ac:dyDescent="0.25">
      <c r="A66" s="58" t="s">
        <v>147</v>
      </c>
      <c r="B66" s="64" t="str">
        <f>INDEX(Sheet1!B:B,MATCH(A66,Sheet1!A:A,0))</f>
        <v>Kraštovaizdžio formavimas ir ekologinės būklės gerinimas Panevėžio mieste</v>
      </c>
      <c r="C66" s="64" t="str">
        <f>INDEX(Sheet1!U:U,MATCH(A66,Sheet1!A:A,0))</f>
        <v>P.S. 338</v>
      </c>
      <c r="D66" s="65" t="str">
        <f>INDEX(Sheet1!T:T,MATCH(A66,Sheet1!A:A,0))</f>
        <v>Išsaugoti, sutvarkyti ar atkurti įvairaus teritorinio lygmens kraštovaizdžio arealai, skaičius.</v>
      </c>
      <c r="E66" s="67">
        <f>INDEX(Sheet1!W:W,MATCH(A66,Sheet1!A:A,0))</f>
        <v>1</v>
      </c>
      <c r="F66" s="78"/>
      <c r="G66" s="67">
        <v>0</v>
      </c>
      <c r="H66" s="107">
        <f>INDEX(Sheet1!C:C,MATCH(A66,Sheet1!A:A,0))</f>
        <v>2019</v>
      </c>
      <c r="I66" s="107">
        <f>INDEX(Sheet1!D:D,MATCH(A66,Sheet1!A:A,0))</f>
        <v>2021</v>
      </c>
      <c r="J66" s="107" t="str">
        <f>INDEX(Sheet2!F:F,MATCH(B66,Sheet2!E:E,0))</f>
        <v>Įgyvendinama sutartis</v>
      </c>
      <c r="K66" s="107" t="str">
        <f>INDEX(Sheet2!C:C,MATCH(B66,Sheet2!E:E,0))</f>
        <v>05.5.1-APVA-R-019-51-0007</v>
      </c>
      <c r="L66" s="108">
        <f>INDEX(Sheet1!G:G,MATCH(A66,Sheet1!A:A,0))</f>
        <v>617668.92000000004</v>
      </c>
      <c r="M66" s="108">
        <f>INDEX((Sheet1!R:R+Sheet1!J:J),MATCH(B66,Sheet1!B:B,0))</f>
        <v>525018.57999999996</v>
      </c>
      <c r="N66" s="108">
        <f>INDEX(Sheet1!L:L,MATCH(A66,Sheet1!A:A,0))</f>
        <v>92650.34</v>
      </c>
      <c r="O66" s="113">
        <f t="shared" si="2"/>
        <v>181050.24000000002</v>
      </c>
      <c r="P66" s="109">
        <f>INDEX(Sheet2!M:M,MATCH(B66,Sheet2!E:E,0))</f>
        <v>176392.7</v>
      </c>
      <c r="Q66" s="113">
        <v>4657.54</v>
      </c>
      <c r="R66" s="8"/>
    </row>
    <row r="67" spans="1:18" ht="53.65" customHeight="1" x14ac:dyDescent="0.25">
      <c r="A67" s="58" t="s">
        <v>154</v>
      </c>
      <c r="B67" s="64" t="str">
        <f>INDEX(Sheet1!B:B,MATCH(A67,Sheet1!A:A,0))</f>
        <v>Oro kokybės valdymo planų parengimas ir taršos mažinimo priemonių įgyvendinimas</v>
      </c>
      <c r="C67" s="64" t="str">
        <f>INDEX(Sheet1!U:U,MATCH(A67,Sheet1!A:A,0))</f>
        <v>P.N. 097</v>
      </c>
      <c r="D67" s="65" t="str">
        <f>INDEX(Sheet1!T:T,MATCH(A67,Sheet1!A:A,0))</f>
        <v>Parengti aplinkos oro kokybės valdymo priemonių planai, skaičius</v>
      </c>
      <c r="E67" s="67">
        <f>INDEX(Sheet1!W:W,MATCH(A67,Sheet1!A:A,0))</f>
        <v>1</v>
      </c>
      <c r="F67" s="78"/>
      <c r="G67" s="67">
        <v>1</v>
      </c>
      <c r="H67" s="107">
        <f>INDEX(Sheet1!C:C,MATCH(A67,Sheet1!A:A,0))</f>
        <v>2016</v>
      </c>
      <c r="I67" s="107">
        <f>INDEX(Sheet1!D:D,MATCH(A67,Sheet1!A:A,0))</f>
        <v>2020</v>
      </c>
      <c r="J67" s="107" t="str">
        <f>INDEX(Sheet2!F:F,MATCH(B67,Sheet2!E:E,0))</f>
        <v>Baigtas</v>
      </c>
      <c r="K67" s="107" t="str">
        <f>INDEX(Sheet2!C:C,MATCH(B67,Sheet2!E:E,0))</f>
        <v>05.6.1-APVA-V-021-01-0002</v>
      </c>
      <c r="L67" s="108">
        <f>INDEX(Sheet1!G:G,MATCH(A67,Sheet1!A:A,0))</f>
        <v>648557.94999999995</v>
      </c>
      <c r="M67" s="108">
        <f>INDEX((Sheet1!R:R+Sheet1!J:J),MATCH(B67,Sheet1!B:B,0))</f>
        <v>551274.26</v>
      </c>
      <c r="N67" s="108">
        <f>INDEX(Sheet1!L:L,MATCH(A67,Sheet1!A:A,0))</f>
        <v>97283.69</v>
      </c>
      <c r="O67" s="113">
        <f t="shared" si="2"/>
        <v>648557.94999999995</v>
      </c>
      <c r="P67" s="109">
        <f>INDEX(Sheet2!M:M,MATCH(B67,Sheet2!E:E,0))</f>
        <v>551274.26</v>
      </c>
      <c r="Q67" s="113">
        <v>97283.69</v>
      </c>
      <c r="R67" s="8"/>
    </row>
    <row r="68" spans="1:18" ht="53.65" customHeight="1" x14ac:dyDescent="0.25">
      <c r="A68" s="58"/>
      <c r="B68" s="64"/>
      <c r="C68" s="64" t="str">
        <f>INDEX(Sheet1!Y:Y,MATCH(A67,Sheet1!A:A,0))</f>
        <v>P.S. 339</v>
      </c>
      <c r="D68" s="65" t="str">
        <f>INDEX(Sheet1!X:X,MATCH(A67,Sheet1!A:A,0))</f>
        <v>Įsigyti gatvių valymo įrenginiai, skaičius</v>
      </c>
      <c r="E68" s="67">
        <f>INDEX(Sheet1!Z:Z,MATCH(A67,Sheet1!A:A,0))</f>
        <v>2</v>
      </c>
      <c r="F68" s="78"/>
      <c r="G68" s="67">
        <v>3</v>
      </c>
      <c r="H68" s="107"/>
      <c r="I68" s="107"/>
      <c r="J68" s="107"/>
      <c r="K68" s="107"/>
      <c r="L68" s="108"/>
      <c r="M68" s="108"/>
      <c r="N68" s="108"/>
      <c r="O68" s="113"/>
      <c r="P68" s="113"/>
      <c r="Q68" s="113"/>
      <c r="R68" s="8"/>
    </row>
    <row r="69" spans="1:18" ht="24" x14ac:dyDescent="0.25">
      <c r="A69" s="58" t="s">
        <v>161</v>
      </c>
      <c r="B69" s="64" t="str">
        <f>INDEX(Sheet1!B:B,MATCH(A69,Sheet1!A:A,0))</f>
        <v>Panevėžio miesto darnaus judumo plano parengimas</v>
      </c>
      <c r="C69" s="64" t="str">
        <f>INDEX(Sheet1!U:U,MATCH(A69,Sheet1!A:A,0))</f>
        <v>P.N. 507</v>
      </c>
      <c r="D69" s="65" t="str">
        <f>INDEX(Sheet1!T:T,MATCH(A69,Sheet1!A:A,0))</f>
        <v>Parengti darnaus judumo mieste planai</v>
      </c>
      <c r="E69" s="67">
        <f>INDEX(Sheet1!W:W,MATCH(A69,Sheet1!A:A,0))</f>
        <v>1</v>
      </c>
      <c r="F69" s="78"/>
      <c r="G69" s="67">
        <v>1</v>
      </c>
      <c r="H69" s="107">
        <f>INDEX(Sheet1!C:C,MATCH(A69,Sheet1!A:A,0))</f>
        <v>2017</v>
      </c>
      <c r="I69" s="107">
        <f>INDEX(Sheet1!D:D,MATCH(A69,Sheet1!A:A,0))</f>
        <v>2018</v>
      </c>
      <c r="J69" s="107" t="str">
        <f>INDEX(Sheet2!F:F,MATCH(B69,Sheet2!E:E,0))</f>
        <v>Baigtas</v>
      </c>
      <c r="K69" s="107" t="str">
        <f>INDEX(Sheet2!C:C,MATCH(B69,Sheet2!E:E,0))</f>
        <v>04.5.1-TID-V-513-01-0013</v>
      </c>
      <c r="L69" s="108">
        <f>INDEX(Sheet1!G:G,MATCH(A69,Sheet1!A:A,0))</f>
        <v>75020</v>
      </c>
      <c r="M69" s="108">
        <f>INDEX((Sheet1!R:R+Sheet1!J:J),MATCH(B69,Sheet1!B:B,0))</f>
        <v>63767</v>
      </c>
      <c r="N69" s="108">
        <f>INDEX(Sheet1!L:L,MATCH(A69,Sheet1!A:A,0))</f>
        <v>11253</v>
      </c>
      <c r="O69" s="113">
        <f t="shared" si="2"/>
        <v>75020</v>
      </c>
      <c r="P69" s="109">
        <f>INDEX(Sheet2!M:M,MATCH(B69,Sheet2!E:E,0))</f>
        <v>63767</v>
      </c>
      <c r="Q69" s="113">
        <v>11253</v>
      </c>
      <c r="R69" s="8"/>
    </row>
    <row r="70" spans="1:18" ht="28.5" customHeight="1" x14ac:dyDescent="0.25">
      <c r="A70" s="58" t="s">
        <v>166</v>
      </c>
      <c r="B70" s="64" t="str">
        <f>INDEX(Sheet1!B:B,MATCH(A70,Sheet1!A:A,0))</f>
        <v xml:space="preserve">Darnaus judumo priemonių diegimas </v>
      </c>
      <c r="C70" s="64" t="str">
        <f>INDEX(Sheet1!U:U,MATCH(A70,Sheet1!A:A,0))</f>
        <v>P.S. 323</v>
      </c>
      <c r="D70" s="65" t="str">
        <f>INDEX(Sheet1!T:T,MATCH(A70,Sheet1!A:A,0))</f>
        <v>Įgyvendintos darnaus judumo priemonės</v>
      </c>
      <c r="E70" s="67">
        <f>INDEX(Sheet1!W:W,MATCH(A70,Sheet1!A:A,0))</f>
        <v>1</v>
      </c>
      <c r="F70" s="78"/>
      <c r="G70" s="67">
        <v>0</v>
      </c>
      <c r="H70" s="107">
        <f>INDEX(Sheet1!C:C,MATCH(A70,Sheet1!A:A,0))</f>
        <v>2021</v>
      </c>
      <c r="I70" s="107">
        <f>INDEX(Sheet1!D:D,MATCH(A70,Sheet1!A:A,0))</f>
        <v>2023</v>
      </c>
      <c r="J70" s="107" t="str">
        <f>INDEX(Sheet2!F:F,MATCH(B70,Sheet2!E:E,0))</f>
        <v>Įgyvendinama sutartis</v>
      </c>
      <c r="K70" s="107" t="str">
        <f>INDEX(Sheet2!C:C,MATCH(B70,Sheet2!E:E,0))</f>
        <v>04.5.1-TID-R-514-51-0003</v>
      </c>
      <c r="L70" s="108">
        <f>INDEX(Sheet1!G:G,MATCH(A70,Sheet1!A:A,0))</f>
        <v>918188.12</v>
      </c>
      <c r="M70" s="108">
        <f>INDEX((Sheet1!R:R+Sheet1!J:J),MATCH(B70,Sheet1!B:B,0))</f>
        <v>780459.9</v>
      </c>
      <c r="N70" s="108">
        <f>INDEX(Sheet1!L:L,MATCH(A70,Sheet1!A:A,0))</f>
        <v>137728.22</v>
      </c>
      <c r="O70" s="113">
        <f t="shared" si="2"/>
        <v>8340.1</v>
      </c>
      <c r="P70" s="109">
        <f>INDEX(Sheet2!M:M,MATCH(B70,Sheet2!E:E,0))</f>
        <v>3878.38</v>
      </c>
      <c r="Q70" s="113">
        <v>4461.72</v>
      </c>
      <c r="R70" s="8"/>
    </row>
    <row r="71" spans="1:18" ht="48" x14ac:dyDescent="0.25">
      <c r="A71" s="58" t="s">
        <v>171</v>
      </c>
      <c r="B71" s="64" t="str">
        <f>INDEX(Sheet1!B:B,MATCH(A71,Sheet1!A:A,0))</f>
        <v>Miesto viešojo transporto priemonių parko atnaujinimas Panevėžio mieste</v>
      </c>
      <c r="C71" s="64" t="str">
        <f>INDEX(Sheet1!U:U,MATCH(A71,Sheet1!A:A,0))</f>
        <v>P.S. 325</v>
      </c>
      <c r="D71" s="65" t="str">
        <f>INDEX(Sheet1!T:T,MATCH(A71,Sheet1!A:A,0))</f>
        <v>Įsigytų naujų ekologiškų viešojo transporto priemonių skaičius</v>
      </c>
      <c r="E71" s="67">
        <f>INDEX(Sheet1!W:W,MATCH(A71,Sheet1!A:A,0))</f>
        <v>8</v>
      </c>
      <c r="F71" s="78"/>
      <c r="G71" s="67">
        <v>12</v>
      </c>
      <c r="H71" s="107">
        <f>INDEX(Sheet1!C:C,MATCH(A71,Sheet1!A:A,0))</f>
        <v>2018</v>
      </c>
      <c r="I71" s="107">
        <f>INDEX(Sheet1!D:D,MATCH(A71,Sheet1!A:A,0))</f>
        <v>2020</v>
      </c>
      <c r="J71" s="107" t="str">
        <f>INDEX(Sheet2!F:F,MATCH(B71,Sheet2!E:E,0))</f>
        <v>Baigtas</v>
      </c>
      <c r="K71" s="107" t="str">
        <f>INDEX(Sheet2!C:C,MATCH(B71,Sheet2!E:E,0))</f>
        <v>04.5.1-TID-V-517-01-0004</v>
      </c>
      <c r="L71" s="108">
        <f>INDEX(Sheet1!G:G,MATCH(A71,Sheet1!A:A,0))</f>
        <v>2262996</v>
      </c>
      <c r="M71" s="108">
        <f>INDEX((Sheet1!R:R+Sheet1!J:J),MATCH(B71,Sheet1!B:B,0))</f>
        <v>1922996.6</v>
      </c>
      <c r="N71" s="108">
        <f>INDEX(Sheet1!L:L,MATCH(A71,Sheet1!A:A,0))</f>
        <v>339999.4</v>
      </c>
      <c r="O71" s="113">
        <f t="shared" si="2"/>
        <v>2262996</v>
      </c>
      <c r="P71" s="109">
        <f>INDEX(Sheet2!M:M,MATCH(B71,Sheet2!E:E,0))</f>
        <v>1922996.6</v>
      </c>
      <c r="Q71" s="113">
        <v>339999.4</v>
      </c>
      <c r="R71" s="8"/>
    </row>
    <row r="72" spans="1:18" ht="22.5" customHeight="1" x14ac:dyDescent="0.25">
      <c r="A72" s="58" t="s">
        <v>337</v>
      </c>
      <c r="B72" s="64" t="str">
        <f>INDEX(Sheet1!B:B,MATCH(A72,Sheet1!A:A,0))</f>
        <v>Elektromobilių įkrovimo prieigų tinklo kūrimas Panevėžio mieste</v>
      </c>
      <c r="C72" s="64" t="str">
        <f>INDEX(Sheet1!U:U,MATCH(A72,Sheet1!A:A,0))</f>
        <v>P.N. 509</v>
      </c>
      <c r="D72" s="65" t="str">
        <f>INDEX(Sheet1!T:T,MATCH(A72,Sheet1!A:A,0))</f>
        <v>Įrengtos elektromobilių įkrovimo prieigos</v>
      </c>
      <c r="E72" s="67">
        <f>INDEX(Sheet1!W:W,MATCH(A72,Sheet1!A:A,0))</f>
        <v>3</v>
      </c>
      <c r="F72" s="78"/>
      <c r="G72" s="67">
        <v>3</v>
      </c>
      <c r="H72" s="107">
        <f>INDEX(Sheet1!C:C,MATCH(A72,Sheet1!A:A,0))</f>
        <v>2018</v>
      </c>
      <c r="I72" s="107">
        <f>INDEX(Sheet1!D:D,MATCH(A72,Sheet1!A:A,0))</f>
        <v>2019</v>
      </c>
      <c r="J72" s="107" t="str">
        <f>INDEX(Sheet2!F:F,MATCH(B72,Sheet2!E:E,0))</f>
        <v>Baigtas</v>
      </c>
      <c r="K72" s="107" t="str">
        <f>INDEX(Sheet2!C:C,MATCH(B72,Sheet2!E:E,0))</f>
        <v>04.5.1-TID-V-515-01-0006</v>
      </c>
      <c r="L72" s="108">
        <f>INDEX(Sheet1!G:G,MATCH(A72,Sheet1!A:A,0))</f>
        <v>86191.07</v>
      </c>
      <c r="M72" s="108">
        <f>INDEX((Sheet1!R:R+Sheet1!J:J),MATCH(B72,Sheet1!B:B,0))</f>
        <v>73262.41</v>
      </c>
      <c r="N72" s="108">
        <f>INDEX(Sheet1!L:L,MATCH(A72,Sheet1!A:A,0))</f>
        <v>12928.66</v>
      </c>
      <c r="O72" s="113">
        <f t="shared" si="2"/>
        <v>86191.069999999992</v>
      </c>
      <c r="P72" s="109">
        <f>INDEX(Sheet2!M:M,MATCH(B72,Sheet2!E:E,0))</f>
        <v>73262.409999999989</v>
      </c>
      <c r="Q72" s="113">
        <v>12928.66</v>
      </c>
      <c r="R72" s="8"/>
    </row>
    <row r="73" spans="1:18" ht="36" x14ac:dyDescent="0.25">
      <c r="A73" s="58" t="s">
        <v>180</v>
      </c>
      <c r="B73" s="64" t="str">
        <f>INDEX(Sheet1!B:B,MATCH(A73,Sheet1!A:A,0))</f>
        <v>Panevėžio miesto A. Jakšto g. rekonstrukcija</v>
      </c>
      <c r="C73" s="64" t="str">
        <f>INDEX(Sheet1!U:U,MATCH(A73,Sheet1!A:A,0))</f>
        <v>P.B. 214</v>
      </c>
      <c r="D73" s="65" t="str">
        <f>INDEX(Sheet1!T:T,MATCH(A73,Sheet1!A:A,0))</f>
        <v>Bendras rekonstruotų arba atnaujintų kelių ilgis, km.</v>
      </c>
      <c r="E73" s="67">
        <f>INDEX(Sheet1!W:W,MATCH(A73,Sheet1!A:A,0))</f>
        <v>1.34</v>
      </c>
      <c r="F73" s="78"/>
      <c r="G73" s="67">
        <v>1.32</v>
      </c>
      <c r="H73" s="107">
        <f>INDEX(Sheet1!C:C,MATCH(A73,Sheet1!A:A,0))</f>
        <v>2018</v>
      </c>
      <c r="I73" s="107">
        <f>INDEX(Sheet1!D:D,MATCH(A73,Sheet1!A:A,0))</f>
        <v>2021</v>
      </c>
      <c r="J73" s="107" t="str">
        <f>INDEX(Sheet2!F:F,MATCH(B73,Sheet2!E:E,0))</f>
        <v>Baigtas</v>
      </c>
      <c r="K73" s="107" t="str">
        <f>INDEX(Sheet2!C:C,MATCH(B73,Sheet2!E:E,0))</f>
        <v>06.2.1-TID-R-511-51-0006</v>
      </c>
      <c r="L73" s="108">
        <f>INDEX(Sheet1!G:G,MATCH(A73,Sheet1!A:A,0))</f>
        <v>1579410</v>
      </c>
      <c r="M73" s="108">
        <f>INDEX((Sheet1!R:R+Sheet1!J:J),MATCH(B73,Sheet1!B:B,0))</f>
        <v>1342498</v>
      </c>
      <c r="N73" s="108">
        <f>INDEX(Sheet1!L:L,MATCH(A73,Sheet1!A:A,0))</f>
        <v>236912</v>
      </c>
      <c r="O73" s="113">
        <f t="shared" si="2"/>
        <v>1685164.79</v>
      </c>
      <c r="P73" s="109">
        <f>INDEX(Sheet2!M:M,MATCH(B73,Sheet2!E:E,0))</f>
        <v>1326803.44</v>
      </c>
      <c r="Q73" s="113">
        <v>358361.35</v>
      </c>
      <c r="R73" s="8"/>
    </row>
    <row r="74" spans="1:18" ht="114.75" customHeight="1" x14ac:dyDescent="0.25">
      <c r="A74" s="59" t="s">
        <v>350</v>
      </c>
      <c r="B74" s="61" t="s">
        <v>351</v>
      </c>
      <c r="C74" s="62" t="s">
        <v>352</v>
      </c>
      <c r="D74" s="60" t="s">
        <v>353</v>
      </c>
      <c r="E74" s="75">
        <v>900</v>
      </c>
      <c r="F74" s="75">
        <v>700</v>
      </c>
      <c r="G74" s="75">
        <v>1377</v>
      </c>
      <c r="H74" s="111"/>
      <c r="I74" s="111"/>
      <c r="J74" s="111"/>
      <c r="K74" s="111"/>
      <c r="L74" s="111"/>
      <c r="M74" s="111"/>
      <c r="N74" s="111"/>
      <c r="O74" s="112">
        <f>SUM(O75:O83)</f>
        <v>6854674.7699999996</v>
      </c>
      <c r="P74" s="112">
        <f>SUM(P75:P83)</f>
        <v>5991479.0300000003</v>
      </c>
      <c r="Q74" s="112">
        <f>SUM(Q75:Q83)</f>
        <v>863195.74</v>
      </c>
      <c r="R74" s="105"/>
    </row>
    <row r="75" spans="1:18" ht="71.25" customHeight="1" x14ac:dyDescent="0.25">
      <c r="A75" s="58" t="s">
        <v>187</v>
      </c>
      <c r="B75" s="64" t="str">
        <f>INDEX(Sheet1!B:B,MATCH(A75,Sheet1!A:A,0))</f>
        <v>Komunalinių atliekų rūšiuojamojo surinkimo infrastruktūros įrengimas</v>
      </c>
      <c r="C75" s="64" t="str">
        <f>INDEX(Sheet1!U:U,MATCH(A75,Sheet1!A:A,0))</f>
        <v>P.S. 329</v>
      </c>
      <c r="D75" s="65" t="str">
        <f>INDEX(Sheet1!T:T,MATCH(A75,Sheet1!A:A,0))</f>
        <v>Sukurti/pagerinti atskiro komunalinių atliekų surinkimo pajėgumai, tonos/metai.</v>
      </c>
      <c r="E75" s="67">
        <f>INDEX(Sheet1!W:W,MATCH(A75,Sheet1!A:A,0))</f>
        <v>5866</v>
      </c>
      <c r="F75" s="78"/>
      <c r="G75" s="67">
        <v>0</v>
      </c>
      <c r="H75" s="107">
        <f>INDEX(Sheet1!C:C,MATCH(A75,Sheet1!A:A,0))</f>
        <v>2017</v>
      </c>
      <c r="I75" s="107">
        <f>INDEX(Sheet1!D:D,MATCH(A75,Sheet1!A:A,0))</f>
        <v>2021</v>
      </c>
      <c r="J75" s="107" t="str">
        <f>INDEX(Sheet2!F:F,MATCH(B75,Sheet2!E:E,0))</f>
        <v>Įgyvendinama sutartis</v>
      </c>
      <c r="K75" s="107" t="str">
        <f>INDEX(Sheet2!C:C,MATCH(B75,Sheet2!E:E,0))</f>
        <v>05.2.1-APVA-R-008-51-0003</v>
      </c>
      <c r="L75" s="108">
        <f>INDEX(Sheet1!G:G,MATCH(A75,Sheet1!A:A,0))</f>
        <v>2115019.06</v>
      </c>
      <c r="M75" s="108">
        <f>INDEX((Sheet1!R:R+Sheet1!J:J),MATCH(B75,Sheet1!B:B,0))</f>
        <v>1797766.2</v>
      </c>
      <c r="N75" s="108">
        <f>INDEX(Sheet1!L:L,MATCH(A75,Sheet1!A:A,0))</f>
        <v>317252.86</v>
      </c>
      <c r="O75" s="113">
        <f>P75+Q75</f>
        <v>1998502.65</v>
      </c>
      <c r="P75" s="109">
        <f>INDEX(Sheet2!M:M,MATCH(B75,Sheet2!E:E,0))</f>
        <v>1774772.02</v>
      </c>
      <c r="Q75" s="113">
        <v>223730.63</v>
      </c>
      <c r="R75" s="8"/>
    </row>
    <row r="76" spans="1:18" ht="105" customHeight="1" x14ac:dyDescent="0.25">
      <c r="A76" s="58" t="s">
        <v>193</v>
      </c>
      <c r="B76" s="64" t="str">
        <f>INDEX(Sheet1!B:B,MATCH(A76,Sheet1!A:A,0))</f>
        <v>Lietaus vandens surinkimo, valymo ir nuotekų bei drenažo sistemų projektavimas, diegimas ir renovavimas</v>
      </c>
      <c r="C76" s="64" t="str">
        <f>INDEX(Sheet1!U:U,MATCH(A76,Sheet1!A:A,0))</f>
        <v>P.S. 328</v>
      </c>
      <c r="D76" s="65" t="str">
        <f>INDEX(Sheet1!T:T,MATCH(A76,Sheet1!A:A,0))</f>
        <v xml:space="preserve">Lietaus nuotėkio plotas, iš kurio surenkamam paviršiniam (lietaus) vandeniui tvarkyti, įrengta ir (ar) rekonstruota infrastruktūra, ha </v>
      </c>
      <c r="E76" s="67">
        <f>INDEX(Sheet1!W:W,MATCH(A76,Sheet1!A:A,0))</f>
        <v>241</v>
      </c>
      <c r="F76" s="78"/>
      <c r="G76" s="67">
        <v>0</v>
      </c>
      <c r="H76" s="107">
        <f>INDEX(Sheet1!C:C,MATCH(A76,Sheet1!A:A,0))</f>
        <v>2016</v>
      </c>
      <c r="I76" s="107">
        <f>INDEX(Sheet1!D:D,MATCH(A76,Sheet1!A:A,0))</f>
        <v>2022</v>
      </c>
      <c r="J76" s="107" t="str">
        <f>INDEX(Sheet2!F:F,MATCH(B76,Sheet2!E:E,0))</f>
        <v>Įgyvendinama sutartis</v>
      </c>
      <c r="K76" s="107" t="str">
        <f>INDEX(Sheet2!C:C,MATCH(B76,Sheet2!E:E,0))</f>
        <v>05.1.1-APVA-R-007-51-0001</v>
      </c>
      <c r="L76" s="108">
        <f>INDEX(Sheet1!G:G,MATCH(A76,Sheet1!A:A,0))</f>
        <v>5910566.0600000005</v>
      </c>
      <c r="M76" s="108">
        <f>INDEX((Sheet1!R:R+Sheet1!J:J),MATCH(B76,Sheet1!B:B,0))</f>
        <v>5023981.1500000004</v>
      </c>
      <c r="N76" s="108">
        <f>INDEX(Sheet1!L:L,MATCH(A76,Sheet1!A:A,0))</f>
        <v>886584.91</v>
      </c>
      <c r="O76" s="113">
        <f t="shared" ref="O76:O83" si="3">P76+Q76</f>
        <v>3693945.9699999997</v>
      </c>
      <c r="P76" s="109">
        <v>3153819.21</v>
      </c>
      <c r="Q76" s="113">
        <v>540126.76</v>
      </c>
      <c r="R76" s="8"/>
    </row>
    <row r="77" spans="1:18" ht="66" customHeight="1" x14ac:dyDescent="0.25">
      <c r="A77" s="58" t="s">
        <v>199</v>
      </c>
      <c r="B77" s="64" t="str">
        <f>INDEX(Sheet1!B:B,MATCH(A77,Sheet1!A:A,0))</f>
        <v>Neformaliojo švietimo infrastruktūros tobulinimas Panevėžio mieste</v>
      </c>
      <c r="C77" s="64" t="str">
        <f>INDEX(Sheet1!U:U,MATCH(A77,Sheet1!A:A,0))</f>
        <v>P.N.723</v>
      </c>
      <c r="D77" s="65" t="str">
        <f>INDEX(Sheet1!T:T,MATCH(A77,Sheet1!A:A,0))</f>
        <v>Pagal veiksmų programą ERPF lėšomis atnaujintos neformaliojo ugdymo įstaigos</v>
      </c>
      <c r="E77" s="67">
        <f>INDEX(Sheet1!W:W,MATCH(A77,Sheet1!A:A,0))</f>
        <v>2</v>
      </c>
      <c r="F77" s="78"/>
      <c r="G77" s="67">
        <v>0</v>
      </c>
      <c r="H77" s="107">
        <f>INDEX(Sheet1!C:C,MATCH(A77,Sheet1!A:A,0))</f>
        <v>2017</v>
      </c>
      <c r="I77" s="107">
        <f>INDEX(Sheet1!D:D,MATCH(A77,Sheet1!A:A,0))</f>
        <v>2021</v>
      </c>
      <c r="J77" s="107" t="str">
        <f>INDEX(Sheet2!F:F,MATCH(B77,Sheet2!E:E,0))</f>
        <v>Įgyvendinama sutartis</v>
      </c>
      <c r="K77" s="107" t="str">
        <f>INDEX(Sheet2!C:C,MATCH(B77,Sheet2!E:E,0))</f>
        <v>09.1.3-CPVA-R-725-51-0003</v>
      </c>
      <c r="L77" s="108">
        <f>INDEX(Sheet1!G:G,MATCH(A77,Sheet1!A:A,0))</f>
        <v>172000</v>
      </c>
      <c r="M77" s="108">
        <f>INDEX((Sheet1!R:R+Sheet1!J:J),MATCH(B77,Sheet1!B:B,0))</f>
        <v>140942.63</v>
      </c>
      <c r="N77" s="108">
        <f>INDEX(Sheet1!L:L,MATCH(A77,Sheet1!A:A,0))</f>
        <v>31057.37</v>
      </c>
      <c r="O77" s="113">
        <f t="shared" si="3"/>
        <v>168981.46</v>
      </c>
      <c r="P77" s="109">
        <f>INDEX(Sheet2!M:M,MATCH(B77,Sheet2!E:E,0))</f>
        <v>144136.47</v>
      </c>
      <c r="Q77" s="113">
        <v>24844.99</v>
      </c>
      <c r="R77" s="8"/>
    </row>
    <row r="78" spans="1:18" ht="155.25" customHeight="1" x14ac:dyDescent="0.25">
      <c r="A78" s="58"/>
      <c r="B78" s="64"/>
      <c r="C78" s="64" t="str">
        <f>INDEX(Sheet1!Y:Y,MATCH(A77,Sheet1!A:A,0))</f>
        <v>P.B.235</v>
      </c>
      <c r="D78" s="65" t="str">
        <f>INDEX(Sheet1!X:X,MATCH(A77,Sheet1!A:A,0))</f>
        <v>Investicijas gavusios vaikų priežiūros arba švietimo infrastruktūros pajėgumas</v>
      </c>
      <c r="E78" s="67">
        <f>INDEX(Sheet1!Z:Z,MATCH(A77,Sheet1!A:A,0))</f>
        <v>800</v>
      </c>
      <c r="F78" s="78"/>
      <c r="G78" s="67"/>
      <c r="H78" s="107"/>
      <c r="I78" s="107"/>
      <c r="J78" s="107"/>
      <c r="K78" s="107"/>
      <c r="L78" s="108"/>
      <c r="M78" s="108"/>
      <c r="N78" s="108"/>
      <c r="O78" s="113">
        <f t="shared" si="3"/>
        <v>0</v>
      </c>
      <c r="P78" s="109"/>
      <c r="Q78" s="113"/>
      <c r="R78" s="8"/>
    </row>
    <row r="79" spans="1:18" ht="58.9" customHeight="1" x14ac:dyDescent="0.25">
      <c r="A79" s="58" t="s">
        <v>204</v>
      </c>
      <c r="B79" s="64" t="str">
        <f>INDEX(Sheet1!B:B,MATCH(A79,Sheet1!A:A,0))</f>
        <v>Panevėžio „Vilties“ progimnazijos vidaus patalpų ir ugdymo aplinkos modernizavimas</v>
      </c>
      <c r="C79" s="64" t="str">
        <f>INDEX(Sheet1!U:U,MATCH(A79,Sheet1!A:A,0))</f>
        <v>P.N.722</v>
      </c>
      <c r="D79" s="65" t="str">
        <f>INDEX(Sheet1!T:T,MATCH(A79,Sheet1!A:A,0))</f>
        <v>Pagal veiksmų programą ERPF lėšomis atnaujintos bendrojo ugdymo mokyklos</v>
      </c>
      <c r="E79" s="67">
        <f>INDEX(Sheet1!W:W,MATCH(A79,Sheet1!A:A,0))</f>
        <v>1</v>
      </c>
      <c r="F79" s="78"/>
      <c r="G79" s="67">
        <v>1</v>
      </c>
      <c r="H79" s="107">
        <f>INDEX(Sheet1!C:C,MATCH(A79,Sheet1!A:A,0))</f>
        <v>2018</v>
      </c>
      <c r="I79" s="107">
        <f>INDEX(Sheet1!D:D,MATCH(A79,Sheet1!A:A,0))</f>
        <v>2021</v>
      </c>
      <c r="J79" s="107" t="str">
        <f>INDEX(Sheet2!F:F,MATCH(B79,Sheet2!E:E,0))</f>
        <v>Baigtas</v>
      </c>
      <c r="K79" s="107" t="str">
        <f>INDEX(Sheet2!C:C,MATCH(B79,Sheet2!E:E,0))</f>
        <v>09.1.3-CPVA-R-724-51-0007</v>
      </c>
      <c r="L79" s="108">
        <f>INDEX(Sheet1!G:G,MATCH(A79,Sheet1!A:A,0))</f>
        <v>764065</v>
      </c>
      <c r="M79" s="108">
        <f>INDEX((Sheet1!R:R+Sheet1!J:J),MATCH(B79,Sheet1!B:B,0))</f>
        <v>706760.12</v>
      </c>
      <c r="N79" s="108">
        <f>INDEX(Sheet1!L:L,MATCH(A79,Sheet1!A:A,0))</f>
        <v>57304.88</v>
      </c>
      <c r="O79" s="113">
        <f t="shared" si="3"/>
        <v>757797.69</v>
      </c>
      <c r="P79" s="109">
        <f>INDEX(Sheet2!M:M,MATCH(B79,Sheet2!E:E,0))</f>
        <v>700962.86</v>
      </c>
      <c r="Q79" s="113">
        <v>56834.83</v>
      </c>
      <c r="R79" s="8"/>
    </row>
    <row r="80" spans="1:18" ht="126" customHeight="1" x14ac:dyDescent="0.25">
      <c r="A80" s="58"/>
      <c r="B80" s="64"/>
      <c r="C80" s="64" t="str">
        <f>INDEX(Sheet1!Y:Y,MATCH(A79,Sheet1!A:A,0))</f>
        <v>P.B.235</v>
      </c>
      <c r="D80" s="65" t="str">
        <f>INDEX(Sheet1!X:X,MATCH(A79,Sheet1!A:A,0))</f>
        <v>Investicijas gavusios vaikų priežiūros arba švietimo infrastruktūros pajėgumas</v>
      </c>
      <c r="E80" s="67">
        <f>INDEX(Sheet1!Z:Z,MATCH(A79,Sheet1!A:A,0))</f>
        <v>582</v>
      </c>
      <c r="F80" s="78"/>
      <c r="G80" s="67"/>
      <c r="H80" s="107"/>
      <c r="I80" s="107"/>
      <c r="J80" s="107"/>
      <c r="K80" s="107"/>
      <c r="L80" s="108"/>
      <c r="M80" s="108"/>
      <c r="N80" s="108"/>
      <c r="O80" s="113">
        <f t="shared" si="3"/>
        <v>0</v>
      </c>
      <c r="P80" s="109"/>
      <c r="Q80" s="113"/>
      <c r="R80" s="8"/>
    </row>
    <row r="81" spans="1:18" ht="83.25" customHeight="1" x14ac:dyDescent="0.25">
      <c r="A81" s="58" t="s">
        <v>209</v>
      </c>
      <c r="B81" s="64" t="str">
        <f>INDEX(Sheet1!B:B,MATCH(A81,Sheet1!A:A,0))</f>
        <v>Lopšelio-darželio „Rugelis“ vidaus patalpų ir ugdymo aplinkos modernizavimas</v>
      </c>
      <c r="C81" s="64" t="str">
        <f>INDEX(Sheet1!U:U,MATCH(A81,Sheet1!A:A,0))</f>
        <v>P.N. 717</v>
      </c>
      <c r="D81" s="65" t="str">
        <f>INDEX(Sheet1!T:T,MATCH(A81,Sheet1!A:A,0))</f>
        <v>Pagal veiksmų programą ERPF lėšomis atnaujintos ikimokyklinio ir priešmokyklinio ugdymo mokyklos, skaičius</v>
      </c>
      <c r="E81" s="67">
        <f>INDEX(Sheet1!W:W,MATCH(A81,Sheet1!A:A,0))</f>
        <v>1</v>
      </c>
      <c r="F81" s="78"/>
      <c r="G81" s="67">
        <v>1</v>
      </c>
      <c r="H81" s="107">
        <f>INDEX(Sheet1!C:C,MATCH(A81,Sheet1!A:A,0))</f>
        <v>2018</v>
      </c>
      <c r="I81" s="107">
        <f>INDEX(Sheet1!D:D,MATCH(A81,Sheet1!A:A,0))</f>
        <v>2021</v>
      </c>
      <c r="J81" s="107" t="str">
        <f>INDEX(Sheet2!F:F,MATCH(B81,Sheet2!E:E,0))</f>
        <v>Baigtas</v>
      </c>
      <c r="K81" s="107" t="str">
        <f>INDEX(Sheet2!C:C,MATCH(B81,Sheet2!E:E,0))</f>
        <v>09.1.3-CPVA-R-705-51-0004</v>
      </c>
      <c r="L81" s="108">
        <f>INDEX(Sheet1!G:G,MATCH(A81,Sheet1!A:A,0))</f>
        <v>235487</v>
      </c>
      <c r="M81" s="108">
        <f>INDEX((Sheet1!R:R+Sheet1!J:J),MATCH(B81,Sheet1!B:B,0))</f>
        <v>217825.47</v>
      </c>
      <c r="N81" s="108">
        <f>INDEX(Sheet1!L:L,MATCH(A81,Sheet1!A:A,0))</f>
        <v>17661.53</v>
      </c>
      <c r="O81" s="113">
        <f t="shared" si="3"/>
        <v>235447</v>
      </c>
      <c r="P81" s="109">
        <f>INDEX(Sheet2!M:M,MATCH(B81,Sheet2!E:E,0))</f>
        <v>217788.47</v>
      </c>
      <c r="Q81" s="113">
        <v>17658.53</v>
      </c>
      <c r="R81" s="8"/>
    </row>
    <row r="82" spans="1:18" ht="172.5" customHeight="1" x14ac:dyDescent="0.25">
      <c r="A82" s="58"/>
      <c r="B82" s="64"/>
      <c r="C82" s="64" t="str">
        <f>INDEX(Sheet1!Y:Y,MATCH(A81,Sheet1!A:A,0))</f>
        <v>P.S.380</v>
      </c>
      <c r="D82" s="65" t="str">
        <f>INDEX(Sheet1!X:X,MATCH(A81,Sheet1!A:A,0))</f>
        <v>Pagal veiksmų programą ERPF lėšomis sukurtos naujos ikimokyklinio ir priešmokyklinio ugdymo vietos</v>
      </c>
      <c r="E82" s="67">
        <f>INDEX(Sheet1!Z:Z,MATCH(A81,Sheet1!A:A,0))</f>
        <v>35</v>
      </c>
      <c r="F82" s="78"/>
      <c r="G82" s="67"/>
      <c r="H82" s="107"/>
      <c r="I82" s="107"/>
      <c r="J82" s="107"/>
      <c r="K82" s="107"/>
      <c r="L82" s="108"/>
      <c r="M82" s="108"/>
      <c r="N82" s="108"/>
      <c r="O82" s="113">
        <f t="shared" si="3"/>
        <v>0</v>
      </c>
      <c r="P82" s="113"/>
      <c r="Q82" s="113"/>
      <c r="R82" s="8"/>
    </row>
    <row r="83" spans="1:18" ht="126.75" customHeight="1" x14ac:dyDescent="0.25">
      <c r="A83" s="58"/>
      <c r="B83" s="64"/>
      <c r="C83" s="64" t="str">
        <f>INDEX(Sheet1!AB:AB,MATCH(A81,Sheet1!A:A,0))</f>
        <v>P.B.235</v>
      </c>
      <c r="D83" s="65" t="str">
        <f>INDEX(Sheet1!AA:AA,MATCH(A81,Sheet1!A:A,0))</f>
        <v>Investicijas gavusios vaikų priežiūros arba švietimo infrastruktūros pajėgumas</v>
      </c>
      <c r="E83" s="67">
        <f>INDEX(Sheet1!AC:AC,MATCH(A81,Sheet1!A:A,0))</f>
        <v>176</v>
      </c>
      <c r="F83" s="78"/>
      <c r="G83" s="67"/>
      <c r="H83" s="107"/>
      <c r="I83" s="107"/>
      <c r="J83" s="107"/>
      <c r="K83" s="107"/>
      <c r="L83" s="108"/>
      <c r="M83" s="108"/>
      <c r="N83" s="108"/>
      <c r="O83" s="113">
        <f t="shared" si="3"/>
        <v>0</v>
      </c>
      <c r="P83" s="113"/>
      <c r="Q83" s="113"/>
      <c r="R83" s="8"/>
    </row>
    <row r="84" spans="1:18" ht="48" customHeight="1" x14ac:dyDescent="0.25">
      <c r="A84" s="9"/>
      <c r="B84" s="9"/>
      <c r="C84" s="9"/>
      <c r="D84" s="9"/>
      <c r="E84" s="9"/>
      <c r="F84" s="9"/>
      <c r="G84" s="9"/>
      <c r="H84" s="9"/>
      <c r="I84" s="9"/>
      <c r="J84" s="9"/>
      <c r="K84" s="9"/>
      <c r="L84" s="9"/>
      <c r="M84" s="9"/>
      <c r="N84" s="9"/>
      <c r="O84" s="9"/>
      <c r="P84" s="9"/>
      <c r="Q84" s="9"/>
      <c r="R84" s="9"/>
    </row>
    <row r="85" spans="1:18" x14ac:dyDescent="0.25">
      <c r="A85" s="179" t="s">
        <v>363</v>
      </c>
      <c r="B85" s="180"/>
      <c r="C85" s="180"/>
      <c r="D85" s="180"/>
      <c r="E85" s="180"/>
      <c r="F85" s="180"/>
      <c r="G85" s="180"/>
      <c r="H85" s="180"/>
      <c r="I85" s="180"/>
      <c r="J85" s="180"/>
      <c r="K85" s="180"/>
      <c r="L85" s="180"/>
      <c r="M85" s="180"/>
      <c r="N85" s="180"/>
      <c r="O85" s="180"/>
      <c r="P85" s="180"/>
      <c r="Q85" s="180"/>
      <c r="R85" s="180"/>
    </row>
    <row r="86" spans="1:18" x14ac:dyDescent="0.25">
      <c r="A86" s="179" t="s">
        <v>364</v>
      </c>
      <c r="B86" s="180"/>
      <c r="C86" s="180"/>
      <c r="D86" s="180"/>
      <c r="E86" s="180"/>
      <c r="F86" s="180"/>
      <c r="G86" s="180"/>
      <c r="H86" s="180"/>
      <c r="I86" s="180"/>
      <c r="J86" s="180"/>
      <c r="K86" s="180"/>
      <c r="L86" s="180"/>
      <c r="M86" s="180"/>
      <c r="N86" s="180"/>
      <c r="O86" s="180"/>
      <c r="P86" s="180"/>
      <c r="Q86" s="180"/>
      <c r="R86" s="180"/>
    </row>
    <row r="87" spans="1:18" x14ac:dyDescent="0.25">
      <c r="A87" s="176" t="s">
        <v>365</v>
      </c>
      <c r="B87" s="177"/>
      <c r="C87" s="177"/>
      <c r="D87" s="177"/>
      <c r="E87" s="177"/>
      <c r="F87" s="177"/>
      <c r="G87" s="177"/>
      <c r="H87" s="177"/>
      <c r="I87" s="177"/>
      <c r="J87" s="177"/>
      <c r="K87" s="177"/>
      <c r="L87" s="177"/>
      <c r="M87" s="177"/>
      <c r="N87" s="177"/>
      <c r="O87" s="177"/>
      <c r="P87" s="177"/>
      <c r="Q87" s="177"/>
      <c r="R87" s="177"/>
    </row>
    <row r="88" spans="1:18" x14ac:dyDescent="0.25">
      <c r="A88" s="176" t="s">
        <v>366</v>
      </c>
      <c r="B88" s="177"/>
      <c r="C88" s="177"/>
      <c r="D88" s="177"/>
      <c r="E88" s="177"/>
      <c r="F88" s="177"/>
      <c r="G88" s="177"/>
      <c r="H88" s="177"/>
      <c r="I88" s="177"/>
      <c r="J88" s="177"/>
      <c r="K88" s="177"/>
      <c r="L88" s="177"/>
      <c r="M88" s="177"/>
      <c r="N88" s="177"/>
      <c r="O88" s="177"/>
      <c r="P88" s="177"/>
      <c r="Q88" s="177"/>
      <c r="R88" s="177"/>
    </row>
    <row r="89" spans="1:18" x14ac:dyDescent="0.25">
      <c r="A89" s="176" t="s">
        <v>367</v>
      </c>
      <c r="B89" s="177"/>
      <c r="C89" s="177"/>
      <c r="D89" s="177"/>
      <c r="E89" s="177"/>
      <c r="F89" s="177"/>
      <c r="G89" s="177"/>
      <c r="H89" s="177"/>
      <c r="I89" s="177"/>
      <c r="J89" s="177"/>
      <c r="K89" s="177"/>
      <c r="L89" s="177"/>
      <c r="M89" s="177"/>
      <c r="N89" s="177"/>
      <c r="O89" s="177"/>
      <c r="P89" s="177"/>
      <c r="Q89" s="177"/>
      <c r="R89" s="177"/>
    </row>
    <row r="90" spans="1:18" x14ac:dyDescent="0.25">
      <c r="A90" s="176" t="s">
        <v>368</v>
      </c>
      <c r="B90" s="177"/>
      <c r="C90" s="177"/>
      <c r="D90" s="177"/>
      <c r="E90" s="177"/>
      <c r="F90" s="177"/>
      <c r="G90" s="177"/>
      <c r="H90" s="177"/>
      <c r="I90" s="177"/>
      <c r="J90" s="177"/>
      <c r="K90" s="177"/>
      <c r="L90" s="177"/>
      <c r="M90" s="177"/>
      <c r="N90" s="177"/>
      <c r="O90" s="177"/>
      <c r="P90" s="177"/>
      <c r="Q90" s="177"/>
      <c r="R90" s="177"/>
    </row>
  </sheetData>
  <autoFilter ref="H39:K83" xr:uid="{00000000-0001-0000-0000-000000000000}"/>
  <mergeCells count="56">
    <mergeCell ref="A90:R90"/>
    <mergeCell ref="A5:R5"/>
    <mergeCell ref="A85:R85"/>
    <mergeCell ref="A86:R86"/>
    <mergeCell ref="A87:R87"/>
    <mergeCell ref="A88:R88"/>
    <mergeCell ref="A89:R89"/>
    <mergeCell ref="A17:D17"/>
    <mergeCell ref="A24:D24"/>
    <mergeCell ref="E24:R24"/>
    <mergeCell ref="A8:R8"/>
    <mergeCell ref="A18:D18"/>
    <mergeCell ref="E18:R18"/>
    <mergeCell ref="A22:D22"/>
    <mergeCell ref="E22:R22"/>
    <mergeCell ref="E21:R21"/>
    <mergeCell ref="E29:R29"/>
    <mergeCell ref="A19:R19"/>
    <mergeCell ref="E20:R20"/>
    <mergeCell ref="A21:D21"/>
    <mergeCell ref="A35:R35"/>
    <mergeCell ref="A34:R34"/>
    <mergeCell ref="A28:D28"/>
    <mergeCell ref="A29:D29"/>
    <mergeCell ref="A23:D23"/>
    <mergeCell ref="E23:R23"/>
    <mergeCell ref="E26:R26"/>
    <mergeCell ref="E27:R27"/>
    <mergeCell ref="E28:R28"/>
    <mergeCell ref="H38:K38"/>
    <mergeCell ref="A30:R30"/>
    <mergeCell ref="A31:D31"/>
    <mergeCell ref="A32:D32"/>
    <mergeCell ref="A33:D33"/>
    <mergeCell ref="E31:R31"/>
    <mergeCell ref="E32:R32"/>
    <mergeCell ref="E33:R33"/>
    <mergeCell ref="A38:A39"/>
    <mergeCell ref="B38:B39"/>
    <mergeCell ref="C38:G38"/>
    <mergeCell ref="L38:N38"/>
    <mergeCell ref="O38:Q38"/>
    <mergeCell ref="R38:R39"/>
    <mergeCell ref="E16:R16"/>
    <mergeCell ref="E17:R17"/>
    <mergeCell ref="A20:D20"/>
    <mergeCell ref="A6:R6"/>
    <mergeCell ref="A27:D27"/>
    <mergeCell ref="A7:R7"/>
    <mergeCell ref="A15:R15"/>
    <mergeCell ref="A14:D14"/>
    <mergeCell ref="E14:R14"/>
    <mergeCell ref="A25:R25"/>
    <mergeCell ref="A26:D26"/>
    <mergeCell ref="A16:D16"/>
    <mergeCell ref="A9:R9"/>
  </mergeCells>
  <pageMargins left="0.7" right="0.7" top="0.75" bottom="0.75" header="0.3" footer="0.3"/>
  <pageSetup paperSize="9"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34F2F-C14F-440C-8229-6817DCC436BE}">
  <dimension ref="A3:AC53"/>
  <sheetViews>
    <sheetView topLeftCell="A13" zoomScaleNormal="100" workbookViewId="0">
      <selection activeCell="T5" sqref="T5"/>
    </sheetView>
  </sheetViews>
  <sheetFormatPr defaultRowHeight="15" x14ac:dyDescent="0.25"/>
  <cols>
    <col min="2" max="2" width="37.85546875" customWidth="1"/>
    <col min="3" max="3" width="10.140625" customWidth="1"/>
    <col min="4" max="4" width="9.28515625" customWidth="1"/>
    <col min="5" max="5" width="12.140625" customWidth="1"/>
    <col min="6" max="6" width="14" style="57" customWidth="1"/>
    <col min="7" max="7" width="18.28515625" customWidth="1"/>
    <col min="8" max="8" width="16.85546875" hidden="1" customWidth="1"/>
    <col min="9" max="9" width="15.140625" customWidth="1"/>
    <col min="10" max="10" width="15.42578125" customWidth="1"/>
    <col min="11" max="11" width="14.5703125" customWidth="1"/>
    <col min="12" max="13" width="15.85546875" customWidth="1"/>
    <col min="14" max="14" width="14.140625" customWidth="1"/>
    <col min="15" max="15" width="16.140625" customWidth="1"/>
    <col min="16" max="16" width="14.42578125" customWidth="1"/>
    <col min="17" max="17" width="16.42578125" customWidth="1"/>
    <col min="18" max="18" width="17.28515625" customWidth="1"/>
    <col min="19" max="19" width="15.140625" customWidth="1"/>
    <col min="20" max="20" width="33.42578125" customWidth="1"/>
    <col min="21" max="21" width="9.140625" style="55"/>
    <col min="22" max="23" width="10.28515625" style="55" customWidth="1"/>
    <col min="24" max="24" width="26.5703125" customWidth="1"/>
    <col min="27" max="27" width="31.85546875" customWidth="1"/>
  </cols>
  <sheetData>
    <row r="3" spans="1:29" ht="15" customHeight="1" x14ac:dyDescent="0.25">
      <c r="A3" s="79" t="s">
        <v>56</v>
      </c>
      <c r="B3" s="79" t="s">
        <v>57</v>
      </c>
      <c r="C3" s="79" t="s">
        <v>58</v>
      </c>
      <c r="D3" s="79" t="s">
        <v>59</v>
      </c>
      <c r="E3" s="79" t="s">
        <v>60</v>
      </c>
      <c r="F3" s="80" t="s">
        <v>61</v>
      </c>
      <c r="G3" s="79" t="s">
        <v>62</v>
      </c>
      <c r="H3" s="12"/>
      <c r="I3" s="73"/>
      <c r="J3" s="81" t="s">
        <v>63</v>
      </c>
      <c r="K3" s="82"/>
      <c r="L3" s="81" t="s">
        <v>64</v>
      </c>
      <c r="M3" s="82"/>
      <c r="N3" s="81" t="s">
        <v>65</v>
      </c>
      <c r="O3" s="82"/>
      <c r="P3" s="81" t="s">
        <v>66</v>
      </c>
      <c r="Q3" s="82"/>
      <c r="R3" s="79" t="s">
        <v>67</v>
      </c>
      <c r="S3" s="79" t="s">
        <v>68</v>
      </c>
      <c r="T3" s="13" t="s">
        <v>69</v>
      </c>
      <c r="U3" s="14"/>
      <c r="V3" s="14"/>
      <c r="W3" s="14"/>
      <c r="X3" s="14"/>
      <c r="Y3" s="14"/>
      <c r="Z3" s="14"/>
      <c r="AA3" s="14"/>
    </row>
    <row r="4" spans="1:29" ht="45" x14ac:dyDescent="0.25">
      <c r="A4" s="83"/>
      <c r="B4" s="83"/>
      <c r="C4" s="83"/>
      <c r="D4" s="83"/>
      <c r="E4" s="83"/>
      <c r="F4" s="84"/>
      <c r="G4" s="83"/>
      <c r="H4" s="72"/>
      <c r="I4" s="72"/>
      <c r="J4" s="72" t="s">
        <v>70</v>
      </c>
      <c r="K4" s="72" t="s">
        <v>71</v>
      </c>
      <c r="L4" s="72" t="s">
        <v>70</v>
      </c>
      <c r="M4" s="72" t="s">
        <v>71</v>
      </c>
      <c r="N4" s="72" t="s">
        <v>70</v>
      </c>
      <c r="O4" s="72" t="s">
        <v>71</v>
      </c>
      <c r="P4" s="72" t="s">
        <v>70</v>
      </c>
      <c r="Q4" s="72" t="s">
        <v>71</v>
      </c>
      <c r="R4" s="83"/>
      <c r="S4" s="83"/>
      <c r="T4" s="15" t="s">
        <v>72</v>
      </c>
      <c r="U4" s="16" t="s">
        <v>1</v>
      </c>
      <c r="V4" s="16" t="s">
        <v>73</v>
      </c>
      <c r="W4" s="16" t="s">
        <v>74</v>
      </c>
      <c r="X4" s="15" t="s">
        <v>72</v>
      </c>
      <c r="Y4" s="16" t="s">
        <v>1</v>
      </c>
      <c r="Z4" s="16" t="s">
        <v>73</v>
      </c>
      <c r="AA4" s="15" t="s">
        <v>72</v>
      </c>
      <c r="AB4" s="16" t="s">
        <v>1</v>
      </c>
      <c r="AC4" s="16" t="s">
        <v>73</v>
      </c>
    </row>
    <row r="5" spans="1:29" s="17" customFormat="1" ht="31.5" x14ac:dyDescent="0.25">
      <c r="A5" s="18" t="s">
        <v>6</v>
      </c>
      <c r="B5" s="19" t="s">
        <v>238</v>
      </c>
      <c r="C5" s="20">
        <v>2017</v>
      </c>
      <c r="D5" s="20">
        <v>2022</v>
      </c>
      <c r="E5" s="20" t="s">
        <v>75</v>
      </c>
      <c r="F5" s="21" t="s">
        <v>76</v>
      </c>
      <c r="G5" s="85">
        <v>5765746.8800000027</v>
      </c>
      <c r="H5" s="86">
        <f t="shared" ref="H5:H40" si="0">J5+L5+N5+P5+R5</f>
        <v>5765746.8800000027</v>
      </c>
      <c r="I5" s="86" t="s">
        <v>77</v>
      </c>
      <c r="J5" s="85">
        <v>129032.11</v>
      </c>
      <c r="K5" s="85">
        <v>129032.11</v>
      </c>
      <c r="L5" s="85">
        <v>4174350.83</v>
      </c>
      <c r="M5" s="85">
        <v>4174350.83</v>
      </c>
      <c r="N5" s="85">
        <v>0</v>
      </c>
      <c r="O5" s="85">
        <v>0</v>
      </c>
      <c r="P5" s="85">
        <v>0</v>
      </c>
      <c r="Q5" s="85">
        <v>0</v>
      </c>
      <c r="R5" s="85">
        <v>1462363.940000002</v>
      </c>
      <c r="S5" s="87">
        <f>(R5*100)/G5</f>
        <v>25.362957660742843</v>
      </c>
      <c r="T5" s="25" t="s">
        <v>78</v>
      </c>
      <c r="U5" s="25" t="s">
        <v>79</v>
      </c>
      <c r="V5" s="25">
        <v>56739</v>
      </c>
      <c r="W5" s="26">
        <v>90305</v>
      </c>
      <c r="X5" s="27"/>
      <c r="Y5" s="27"/>
      <c r="Z5" s="27"/>
      <c r="AA5" s="27"/>
      <c r="AB5" s="27"/>
      <c r="AC5" s="27"/>
    </row>
    <row r="6" spans="1:29" ht="68.25" customHeight="1" x14ac:dyDescent="0.25">
      <c r="A6" s="18" t="s">
        <v>80</v>
      </c>
      <c r="B6" s="19" t="s">
        <v>235</v>
      </c>
      <c r="C6" s="20">
        <v>2017</v>
      </c>
      <c r="D6" s="29">
        <v>2021</v>
      </c>
      <c r="E6" s="20" t="s">
        <v>75</v>
      </c>
      <c r="F6" s="21" t="s">
        <v>76</v>
      </c>
      <c r="G6" s="85">
        <v>2595856.98</v>
      </c>
      <c r="H6" s="86">
        <f t="shared" si="0"/>
        <v>2595856.98</v>
      </c>
      <c r="I6" s="86" t="s">
        <v>77</v>
      </c>
      <c r="J6" s="85">
        <v>194689.28</v>
      </c>
      <c r="K6" s="85">
        <v>194689.28</v>
      </c>
      <c r="L6" s="85">
        <v>194689.28</v>
      </c>
      <c r="M6" s="85">
        <v>194689.28</v>
      </c>
      <c r="N6" s="85">
        <v>0</v>
      </c>
      <c r="O6" s="85">
        <v>0</v>
      </c>
      <c r="P6" s="85">
        <v>0</v>
      </c>
      <c r="Q6" s="85">
        <v>0</v>
      </c>
      <c r="R6" s="85">
        <v>2206478.42</v>
      </c>
      <c r="S6" s="87">
        <f>(R6*100)/G6</f>
        <v>84.999999499201991</v>
      </c>
      <c r="T6" s="25" t="s">
        <v>78</v>
      </c>
      <c r="U6" s="25" t="s">
        <v>79</v>
      </c>
      <c r="V6" s="25">
        <v>27876</v>
      </c>
      <c r="W6" s="26">
        <v>156556</v>
      </c>
      <c r="X6" s="27"/>
      <c r="Y6" s="27"/>
      <c r="Z6" s="27"/>
      <c r="AA6" s="27"/>
      <c r="AB6" s="27"/>
      <c r="AC6" s="27"/>
    </row>
    <row r="7" spans="1:29" s="17" customFormat="1" ht="31.5" x14ac:dyDescent="0.25">
      <c r="A7" s="18" t="s">
        <v>81</v>
      </c>
      <c r="B7" s="19" t="s">
        <v>362</v>
      </c>
      <c r="C7" s="20">
        <v>2017</v>
      </c>
      <c r="D7" s="20">
        <v>2020</v>
      </c>
      <c r="E7" s="20" t="s">
        <v>75</v>
      </c>
      <c r="F7" s="21" t="s">
        <v>76</v>
      </c>
      <c r="G7" s="85">
        <v>1785176.4499999997</v>
      </c>
      <c r="H7" s="86">
        <f t="shared" si="0"/>
        <v>1785176.4499999997</v>
      </c>
      <c r="I7" s="86" t="s">
        <v>77</v>
      </c>
      <c r="J7" s="85">
        <v>133888.35</v>
      </c>
      <c r="K7" s="85">
        <v>133888.35</v>
      </c>
      <c r="L7" s="85">
        <v>133888.32999999984</v>
      </c>
      <c r="M7" s="85">
        <v>133888.32999999984</v>
      </c>
      <c r="N7" s="85">
        <v>0</v>
      </c>
      <c r="O7" s="85">
        <v>0</v>
      </c>
      <c r="P7" s="85">
        <v>0</v>
      </c>
      <c r="Q7" s="85">
        <v>0</v>
      </c>
      <c r="R7" s="85">
        <v>1517399.77</v>
      </c>
      <c r="S7" s="87">
        <f>(R7*100)/G7</f>
        <v>84.999988096414796</v>
      </c>
      <c r="T7" s="25" t="s">
        <v>78</v>
      </c>
      <c r="U7" s="25" t="s">
        <v>79</v>
      </c>
      <c r="V7" s="25">
        <v>140330</v>
      </c>
      <c r="W7" s="26">
        <v>140196</v>
      </c>
      <c r="X7" s="27"/>
      <c r="Y7" s="27"/>
      <c r="Z7" s="27"/>
      <c r="AA7" s="27"/>
      <c r="AB7" s="27"/>
      <c r="AC7" s="27"/>
    </row>
    <row r="8" spans="1:29" s="28" customFormat="1" ht="34.5" customHeight="1" x14ac:dyDescent="0.25">
      <c r="A8" s="18" t="s">
        <v>324</v>
      </c>
      <c r="B8" s="19" t="s">
        <v>83</v>
      </c>
      <c r="C8" s="20">
        <v>2017</v>
      </c>
      <c r="D8" s="20">
        <v>2019</v>
      </c>
      <c r="E8" s="20" t="s">
        <v>84</v>
      </c>
      <c r="F8" s="21" t="s">
        <v>85</v>
      </c>
      <c r="G8" s="85">
        <v>322694.72000000003</v>
      </c>
      <c r="H8" s="86">
        <f t="shared" si="0"/>
        <v>322694.72000000003</v>
      </c>
      <c r="I8" s="86" t="s">
        <v>86</v>
      </c>
      <c r="J8" s="85">
        <v>0</v>
      </c>
      <c r="K8" s="85">
        <v>0</v>
      </c>
      <c r="L8" s="85">
        <v>48404.21</v>
      </c>
      <c r="M8" s="85">
        <v>48404.21</v>
      </c>
      <c r="N8" s="85">
        <v>0</v>
      </c>
      <c r="O8" s="85">
        <v>0</v>
      </c>
      <c r="P8" s="85">
        <v>0</v>
      </c>
      <c r="Q8" s="85">
        <v>0</v>
      </c>
      <c r="R8" s="88">
        <v>274290.51</v>
      </c>
      <c r="S8" s="87">
        <f t="shared" ref="S8" si="1">(R8*100)/G8</f>
        <v>84.999999380219165</v>
      </c>
      <c r="T8" s="25" t="s">
        <v>87</v>
      </c>
      <c r="U8" s="36" t="s">
        <v>88</v>
      </c>
      <c r="V8" s="36">
        <v>2.0499999999999998</v>
      </c>
      <c r="W8" s="36">
        <v>2.0499999999999998</v>
      </c>
      <c r="X8" s="27"/>
      <c r="Y8" s="27"/>
      <c r="Z8" s="27"/>
      <c r="AA8" s="27"/>
      <c r="AB8" s="27"/>
      <c r="AC8" s="27"/>
    </row>
    <row r="9" spans="1:29" s="31" customFormat="1" ht="60" x14ac:dyDescent="0.25">
      <c r="A9" s="89" t="s">
        <v>325</v>
      </c>
      <c r="B9" s="19" t="s">
        <v>89</v>
      </c>
      <c r="C9" s="90">
        <v>2021</v>
      </c>
      <c r="D9" s="90">
        <v>2023</v>
      </c>
      <c r="E9" s="90" t="s">
        <v>75</v>
      </c>
      <c r="F9" s="91" t="s">
        <v>76</v>
      </c>
      <c r="G9" s="85">
        <v>1471325.7</v>
      </c>
      <c r="H9" s="86">
        <f t="shared" si="0"/>
        <v>1471325.7000000002</v>
      </c>
      <c r="I9" s="86" t="s">
        <v>90</v>
      </c>
      <c r="J9" s="85">
        <v>110349.43</v>
      </c>
      <c r="K9" s="85">
        <v>110349.43</v>
      </c>
      <c r="L9" s="85">
        <v>110349.43</v>
      </c>
      <c r="M9" s="85">
        <v>110349.43</v>
      </c>
      <c r="N9" s="85">
        <v>0</v>
      </c>
      <c r="O9" s="85">
        <v>0</v>
      </c>
      <c r="P9" s="85"/>
      <c r="Q9" s="85">
        <v>0</v>
      </c>
      <c r="R9" s="85">
        <v>1250626.8400000001</v>
      </c>
      <c r="S9" s="87">
        <f>(R9*100)/G9</f>
        <v>84.999999660170431</v>
      </c>
      <c r="T9" s="25" t="s">
        <v>91</v>
      </c>
      <c r="U9" s="25" t="s">
        <v>92</v>
      </c>
      <c r="V9" s="25"/>
      <c r="W9" s="25">
        <v>20000000</v>
      </c>
      <c r="X9" s="92" t="s">
        <v>93</v>
      </c>
      <c r="Y9" s="25" t="s">
        <v>94</v>
      </c>
      <c r="Z9" s="27">
        <v>700</v>
      </c>
      <c r="AA9" s="92"/>
      <c r="AB9" s="25"/>
      <c r="AC9" s="27"/>
    </row>
    <row r="10" spans="1:29" s="17" customFormat="1" ht="56.45" customHeight="1" x14ac:dyDescent="0.25">
      <c r="A10" s="32" t="s">
        <v>95</v>
      </c>
      <c r="B10" s="33"/>
      <c r="C10" s="33"/>
      <c r="D10" s="33"/>
      <c r="E10" s="33"/>
      <c r="F10" s="34"/>
      <c r="G10" s="35">
        <f>SUM(G5:G9)</f>
        <v>11940800.730000002</v>
      </c>
      <c r="H10" s="23">
        <f>J10+L10+N10+P10+R10</f>
        <v>11940800.730000002</v>
      </c>
      <c r="I10" s="23"/>
      <c r="J10" s="35">
        <f t="shared" ref="J10:R10" si="2">SUM(J5:J9)</f>
        <v>567959.16999999993</v>
      </c>
      <c r="K10" s="35">
        <f t="shared" si="2"/>
        <v>567959.16999999993</v>
      </c>
      <c r="L10" s="35">
        <f t="shared" si="2"/>
        <v>4661682.08</v>
      </c>
      <c r="M10" s="35">
        <f t="shared" si="2"/>
        <v>4661682.08</v>
      </c>
      <c r="N10" s="35">
        <f t="shared" si="2"/>
        <v>0</v>
      </c>
      <c r="O10" s="35">
        <f t="shared" si="2"/>
        <v>0</v>
      </c>
      <c r="P10" s="35">
        <f t="shared" si="2"/>
        <v>0</v>
      </c>
      <c r="Q10" s="35">
        <f t="shared" si="2"/>
        <v>0</v>
      </c>
      <c r="R10" s="35">
        <f t="shared" si="2"/>
        <v>6711159.4800000023</v>
      </c>
      <c r="S10" s="24"/>
      <c r="T10" s="25"/>
      <c r="U10" s="36"/>
      <c r="V10" s="36"/>
      <c r="W10" s="36"/>
      <c r="X10" s="27"/>
      <c r="Y10" s="27"/>
      <c r="Z10" s="27"/>
      <c r="AA10" s="27"/>
      <c r="AB10" s="27"/>
      <c r="AC10" s="27"/>
    </row>
    <row r="11" spans="1:29" ht="15" customHeight="1" x14ac:dyDescent="0.25">
      <c r="A11" s="18" t="s">
        <v>96</v>
      </c>
      <c r="B11" s="19" t="s">
        <v>97</v>
      </c>
      <c r="C11" s="20">
        <v>2018</v>
      </c>
      <c r="D11" s="20">
        <v>2021</v>
      </c>
      <c r="E11" s="20" t="s">
        <v>75</v>
      </c>
      <c r="F11" s="21" t="s">
        <v>76</v>
      </c>
      <c r="G11" s="85">
        <v>5959215.0899999999</v>
      </c>
      <c r="H11" s="86">
        <f t="shared" si="0"/>
        <v>5959215.0899999999</v>
      </c>
      <c r="I11" s="86" t="s">
        <v>77</v>
      </c>
      <c r="J11" s="85">
        <v>446941.14</v>
      </c>
      <c r="K11" s="85">
        <v>446941.14</v>
      </c>
      <c r="L11" s="85">
        <v>446941.13</v>
      </c>
      <c r="M11" s="85">
        <v>446941.13</v>
      </c>
      <c r="N11" s="85">
        <v>0</v>
      </c>
      <c r="O11" s="85">
        <v>0</v>
      </c>
      <c r="P11" s="85">
        <v>0</v>
      </c>
      <c r="Q11" s="85">
        <v>0</v>
      </c>
      <c r="R11" s="85">
        <v>5065332.82</v>
      </c>
      <c r="S11" s="87">
        <f t="shared" ref="S11:S19" si="3">(R11*100)/G11</f>
        <v>84.999999890925238</v>
      </c>
      <c r="T11" s="25" t="s">
        <v>78</v>
      </c>
      <c r="U11" s="36" t="s">
        <v>79</v>
      </c>
      <c r="V11" s="36">
        <v>18164</v>
      </c>
      <c r="W11" s="26">
        <v>20769.810000000001</v>
      </c>
      <c r="X11" s="27"/>
      <c r="Y11" s="27"/>
      <c r="Z11" s="27"/>
      <c r="AA11" s="27"/>
      <c r="AB11" s="27"/>
      <c r="AC11" s="27"/>
    </row>
    <row r="12" spans="1:29" s="17" customFormat="1" ht="31.5" x14ac:dyDescent="0.25">
      <c r="A12" s="18" t="s">
        <v>98</v>
      </c>
      <c r="B12" s="19" t="s">
        <v>99</v>
      </c>
      <c r="C12" s="20">
        <v>2017</v>
      </c>
      <c r="D12" s="20">
        <v>2021</v>
      </c>
      <c r="E12" s="20" t="s">
        <v>75</v>
      </c>
      <c r="F12" s="21" t="s">
        <v>76</v>
      </c>
      <c r="G12" s="85">
        <v>1922378.71</v>
      </c>
      <c r="H12" s="85">
        <f t="shared" si="0"/>
        <v>1922378.71</v>
      </c>
      <c r="I12" s="86" t="s">
        <v>77</v>
      </c>
      <c r="J12" s="85">
        <v>142678.81</v>
      </c>
      <c r="K12" s="85">
        <v>142678.81</v>
      </c>
      <c r="L12" s="85">
        <v>162673.43</v>
      </c>
      <c r="M12" s="85">
        <v>162673.43</v>
      </c>
      <c r="N12" s="85">
        <v>0</v>
      </c>
      <c r="O12" s="85">
        <v>0</v>
      </c>
      <c r="P12" s="85">
        <v>0</v>
      </c>
      <c r="Q12" s="85">
        <v>0</v>
      </c>
      <c r="R12" s="85">
        <v>1617026.47</v>
      </c>
      <c r="S12" s="87">
        <f>(R12*100)/G12</f>
        <v>84.115916473086614</v>
      </c>
      <c r="T12" s="25" t="s">
        <v>78</v>
      </c>
      <c r="U12" s="36" t="s">
        <v>79</v>
      </c>
      <c r="V12" s="36">
        <v>16800</v>
      </c>
      <c r="W12" s="26">
        <v>16800.88</v>
      </c>
      <c r="X12" s="27"/>
      <c r="Y12" s="27"/>
      <c r="Z12" s="27"/>
      <c r="AA12" s="27"/>
      <c r="AB12" s="27"/>
      <c r="AC12" s="27"/>
    </row>
    <row r="13" spans="1:29" s="31" customFormat="1" ht="75" x14ac:dyDescent="0.3">
      <c r="A13" s="18" t="s">
        <v>100</v>
      </c>
      <c r="B13" s="19" t="s">
        <v>101</v>
      </c>
      <c r="C13" s="20">
        <v>2017</v>
      </c>
      <c r="D13" s="29">
        <v>2021</v>
      </c>
      <c r="E13" s="20" t="s">
        <v>102</v>
      </c>
      <c r="F13" s="21" t="s">
        <v>103</v>
      </c>
      <c r="G13" s="85">
        <v>1168454.1599999999</v>
      </c>
      <c r="H13" s="86">
        <f t="shared" si="0"/>
        <v>1168454.1599999999</v>
      </c>
      <c r="I13" s="86" t="s">
        <v>104</v>
      </c>
      <c r="J13" s="85">
        <v>0</v>
      </c>
      <c r="K13" s="85">
        <v>0</v>
      </c>
      <c r="L13" s="85">
        <v>175268.16</v>
      </c>
      <c r="M13" s="85">
        <v>175268.16</v>
      </c>
      <c r="N13" s="85">
        <v>0</v>
      </c>
      <c r="O13" s="85">
        <v>0</v>
      </c>
      <c r="P13" s="85">
        <v>0</v>
      </c>
      <c r="Q13" s="85">
        <v>0</v>
      </c>
      <c r="R13" s="88">
        <v>993186</v>
      </c>
      <c r="S13" s="87">
        <f t="shared" si="3"/>
        <v>84.999996919006222</v>
      </c>
      <c r="T13" s="25" t="s">
        <v>105</v>
      </c>
      <c r="U13" s="36" t="s">
        <v>106</v>
      </c>
      <c r="V13" s="36">
        <v>1</v>
      </c>
      <c r="W13" s="36">
        <v>1</v>
      </c>
      <c r="X13" s="25" t="s">
        <v>359</v>
      </c>
      <c r="Y13" s="27"/>
      <c r="Z13" s="74">
        <v>5268</v>
      </c>
      <c r="AA13" s="27"/>
      <c r="AB13" s="27"/>
      <c r="AC13" s="27"/>
    </row>
    <row r="14" spans="1:29" ht="47.25" x14ac:dyDescent="0.25">
      <c r="A14" s="18" t="s">
        <v>107</v>
      </c>
      <c r="B14" s="19" t="s">
        <v>108</v>
      </c>
      <c r="C14" s="20">
        <v>2017</v>
      </c>
      <c r="D14" s="29">
        <v>2021</v>
      </c>
      <c r="E14" s="20" t="s">
        <v>102</v>
      </c>
      <c r="F14" s="21" t="s">
        <v>76</v>
      </c>
      <c r="G14" s="85">
        <v>1525618.1800000002</v>
      </c>
      <c r="H14" s="86">
        <f t="shared" si="0"/>
        <v>1525618.1800000002</v>
      </c>
      <c r="I14" s="86" t="s">
        <v>109</v>
      </c>
      <c r="J14" s="85">
        <v>0</v>
      </c>
      <c r="K14" s="85">
        <v>0</v>
      </c>
      <c r="L14" s="85">
        <v>327156.12</v>
      </c>
      <c r="M14" s="85">
        <v>327156.12</v>
      </c>
      <c r="N14" s="85">
        <v>0</v>
      </c>
      <c r="O14" s="85">
        <v>0</v>
      </c>
      <c r="P14" s="85">
        <v>0</v>
      </c>
      <c r="Q14" s="85">
        <v>0</v>
      </c>
      <c r="R14" s="88">
        <v>1198462.06</v>
      </c>
      <c r="S14" s="87">
        <f t="shared" si="3"/>
        <v>78.555832364294446</v>
      </c>
      <c r="T14" s="25" t="s">
        <v>110</v>
      </c>
      <c r="U14" s="36" t="s">
        <v>111</v>
      </c>
      <c r="V14" s="36">
        <v>2</v>
      </c>
      <c r="W14" s="36">
        <v>2</v>
      </c>
      <c r="X14" s="27"/>
      <c r="Y14" s="27"/>
      <c r="Z14" s="27"/>
      <c r="AA14" s="27"/>
      <c r="AB14" s="27"/>
      <c r="AC14" s="27"/>
    </row>
    <row r="15" spans="1:29" s="31" customFormat="1" ht="31.5" x14ac:dyDescent="0.25">
      <c r="A15" s="18" t="s">
        <v>112</v>
      </c>
      <c r="B15" s="19" t="s">
        <v>113</v>
      </c>
      <c r="C15" s="20">
        <v>2016</v>
      </c>
      <c r="D15" s="20">
        <v>2020</v>
      </c>
      <c r="E15" s="20" t="s">
        <v>102</v>
      </c>
      <c r="F15" s="21" t="s">
        <v>76</v>
      </c>
      <c r="G15" s="85">
        <v>3841628.33</v>
      </c>
      <c r="H15" s="86">
        <f t="shared" si="0"/>
        <v>3841628.33</v>
      </c>
      <c r="I15" s="86" t="s">
        <v>114</v>
      </c>
      <c r="J15" s="85">
        <v>242219.09</v>
      </c>
      <c r="K15" s="85">
        <v>242219.09</v>
      </c>
      <c r="L15" s="85">
        <v>0</v>
      </c>
      <c r="M15" s="85">
        <v>0</v>
      </c>
      <c r="N15" s="85">
        <v>0</v>
      </c>
      <c r="O15" s="85">
        <v>0</v>
      </c>
      <c r="P15" s="85">
        <v>0</v>
      </c>
      <c r="Q15" s="85">
        <v>0</v>
      </c>
      <c r="R15" s="88">
        <v>3599409.24</v>
      </c>
      <c r="S15" s="87">
        <f t="shared" si="3"/>
        <v>93.694884845874711</v>
      </c>
      <c r="T15" s="25" t="s">
        <v>110</v>
      </c>
      <c r="U15" s="36" t="s">
        <v>111</v>
      </c>
      <c r="V15" s="36">
        <v>1</v>
      </c>
      <c r="W15" s="36">
        <v>1</v>
      </c>
      <c r="X15" s="27"/>
      <c r="Y15" s="27"/>
      <c r="Z15" s="27"/>
      <c r="AA15" s="27"/>
      <c r="AB15" s="27"/>
      <c r="AC15" s="27"/>
    </row>
    <row r="16" spans="1:29" s="31" customFormat="1" ht="47.25" x14ac:dyDescent="0.25">
      <c r="A16" s="18" t="s">
        <v>115</v>
      </c>
      <c r="B16" s="19" t="s">
        <v>116</v>
      </c>
      <c r="C16" s="20">
        <v>2016</v>
      </c>
      <c r="D16" s="20">
        <v>2020</v>
      </c>
      <c r="E16" s="20" t="s">
        <v>102</v>
      </c>
      <c r="F16" s="21" t="s">
        <v>76</v>
      </c>
      <c r="G16" s="85">
        <v>1317559.8999999999</v>
      </c>
      <c r="H16" s="86">
        <f t="shared" si="0"/>
        <v>1317559.8999999999</v>
      </c>
      <c r="I16" s="86" t="s">
        <v>114</v>
      </c>
      <c r="J16" s="85">
        <v>197633.99</v>
      </c>
      <c r="K16" s="85">
        <v>197633.99</v>
      </c>
      <c r="L16" s="85">
        <v>0</v>
      </c>
      <c r="M16" s="85">
        <v>0</v>
      </c>
      <c r="N16" s="85">
        <v>0</v>
      </c>
      <c r="O16" s="85">
        <v>0</v>
      </c>
      <c r="P16" s="85">
        <v>0</v>
      </c>
      <c r="Q16" s="85">
        <v>0</v>
      </c>
      <c r="R16" s="88">
        <v>1119925.9099999999</v>
      </c>
      <c r="S16" s="87">
        <f t="shared" si="3"/>
        <v>84.999999620510607</v>
      </c>
      <c r="T16" s="25" t="s">
        <v>110</v>
      </c>
      <c r="U16" s="36" t="s">
        <v>111</v>
      </c>
      <c r="V16" s="36">
        <v>1</v>
      </c>
      <c r="W16" s="36">
        <v>1</v>
      </c>
      <c r="X16" s="27"/>
      <c r="Y16" s="27"/>
      <c r="Z16" s="27"/>
      <c r="AA16" s="27"/>
      <c r="AB16" s="27"/>
      <c r="AC16" s="27"/>
    </row>
    <row r="17" spans="1:29" ht="31.5" x14ac:dyDescent="0.25">
      <c r="A17" s="18" t="s">
        <v>117</v>
      </c>
      <c r="B17" s="19" t="s">
        <v>118</v>
      </c>
      <c r="C17" s="20">
        <v>2017</v>
      </c>
      <c r="D17" s="20">
        <v>2022</v>
      </c>
      <c r="E17" s="20" t="s">
        <v>75</v>
      </c>
      <c r="F17" s="21" t="s">
        <v>76</v>
      </c>
      <c r="G17" s="85">
        <v>1032434</v>
      </c>
      <c r="H17" s="86">
        <f t="shared" si="0"/>
        <v>1032434</v>
      </c>
      <c r="I17" s="86" t="s">
        <v>77</v>
      </c>
      <c r="J17" s="85">
        <v>77432.55</v>
      </c>
      <c r="K17" s="85">
        <v>77432.55</v>
      </c>
      <c r="L17" s="85">
        <v>77432.55</v>
      </c>
      <c r="M17" s="85">
        <v>77432.55</v>
      </c>
      <c r="N17" s="85">
        <v>0</v>
      </c>
      <c r="O17" s="85">
        <v>0</v>
      </c>
      <c r="P17" s="85">
        <v>0</v>
      </c>
      <c r="Q17" s="85">
        <v>0</v>
      </c>
      <c r="R17" s="88">
        <v>877568.9</v>
      </c>
      <c r="S17" s="87">
        <f t="shared" si="3"/>
        <v>85</v>
      </c>
      <c r="T17" s="25" t="s">
        <v>78</v>
      </c>
      <c r="U17" s="36" t="s">
        <v>79</v>
      </c>
      <c r="V17" s="36">
        <v>32625</v>
      </c>
      <c r="W17" s="26">
        <v>32625</v>
      </c>
      <c r="X17" s="27"/>
      <c r="Y17" s="27"/>
      <c r="Z17" s="27"/>
      <c r="AA17" s="27"/>
      <c r="AB17" s="27"/>
      <c r="AC17" s="27"/>
    </row>
    <row r="18" spans="1:29" ht="78.75" x14ac:dyDescent="0.25">
      <c r="A18" s="18" t="s">
        <v>119</v>
      </c>
      <c r="B18" s="19" t="s">
        <v>120</v>
      </c>
      <c r="C18" s="29">
        <v>2018</v>
      </c>
      <c r="D18" s="20">
        <v>2021</v>
      </c>
      <c r="E18" s="20" t="s">
        <v>121</v>
      </c>
      <c r="F18" s="21" t="s">
        <v>122</v>
      </c>
      <c r="G18" s="85">
        <v>800191.59000000008</v>
      </c>
      <c r="H18" s="86">
        <f t="shared" si="0"/>
        <v>800191.59000000008</v>
      </c>
      <c r="I18" s="86" t="s">
        <v>123</v>
      </c>
      <c r="J18" s="85">
        <v>40086.83</v>
      </c>
      <c r="K18" s="85">
        <v>40086.83</v>
      </c>
      <c r="L18" s="85">
        <v>305787.28000000003</v>
      </c>
      <c r="M18" s="85">
        <v>305787.28000000003</v>
      </c>
      <c r="N18" s="85">
        <v>0</v>
      </c>
      <c r="O18" s="85">
        <v>0</v>
      </c>
      <c r="P18" s="85">
        <v>0</v>
      </c>
      <c r="Q18" s="85">
        <v>0</v>
      </c>
      <c r="R18" s="88">
        <v>454317.48</v>
      </c>
      <c r="S18" s="87">
        <f t="shared" si="3"/>
        <v>56.77608783666421</v>
      </c>
      <c r="T18" s="25" t="s">
        <v>124</v>
      </c>
      <c r="U18" s="36" t="s">
        <v>125</v>
      </c>
      <c r="V18" s="36">
        <v>1</v>
      </c>
      <c r="W18" s="36">
        <v>1</v>
      </c>
      <c r="X18" s="38" t="s">
        <v>126</v>
      </c>
      <c r="Y18" s="27" t="s">
        <v>127</v>
      </c>
      <c r="Z18" s="27">
        <v>150</v>
      </c>
      <c r="AA18" s="38" t="s">
        <v>128</v>
      </c>
      <c r="AB18" s="27" t="s">
        <v>129</v>
      </c>
      <c r="AC18" s="27">
        <v>1</v>
      </c>
    </row>
    <row r="19" spans="1:29" ht="63" x14ac:dyDescent="0.25">
      <c r="A19" s="18" t="s">
        <v>130</v>
      </c>
      <c r="B19" s="19" t="s">
        <v>131</v>
      </c>
      <c r="C19" s="20">
        <v>2017</v>
      </c>
      <c r="D19" s="20">
        <v>2020</v>
      </c>
      <c r="E19" s="20" t="s">
        <v>132</v>
      </c>
      <c r="F19" s="21" t="s">
        <v>133</v>
      </c>
      <c r="G19" s="85">
        <v>460574.86</v>
      </c>
      <c r="H19" s="86">
        <f t="shared" si="0"/>
        <v>460574.86</v>
      </c>
      <c r="I19" s="86" t="s">
        <v>134</v>
      </c>
      <c r="J19" s="85">
        <v>69086.23</v>
      </c>
      <c r="K19" s="85">
        <v>69086.23</v>
      </c>
      <c r="L19" s="85">
        <v>0</v>
      </c>
      <c r="M19" s="85">
        <v>0</v>
      </c>
      <c r="N19" s="85">
        <v>0</v>
      </c>
      <c r="O19" s="85">
        <v>0</v>
      </c>
      <c r="P19" s="85">
        <v>0</v>
      </c>
      <c r="Q19" s="85">
        <v>0</v>
      </c>
      <c r="R19" s="88">
        <v>391488.63</v>
      </c>
      <c r="S19" s="87">
        <f t="shared" si="3"/>
        <v>84.999999782880039</v>
      </c>
      <c r="T19" s="25" t="s">
        <v>135</v>
      </c>
      <c r="U19" s="36" t="s">
        <v>136</v>
      </c>
      <c r="V19" s="36">
        <v>2</v>
      </c>
      <c r="W19" s="36">
        <v>2</v>
      </c>
      <c r="X19" s="27"/>
      <c r="Y19" s="27"/>
      <c r="Z19" s="27"/>
      <c r="AA19" s="27"/>
      <c r="AB19" s="27"/>
      <c r="AC19" s="27"/>
    </row>
    <row r="20" spans="1:29" ht="45" x14ac:dyDescent="0.25">
      <c r="A20" s="32" t="s">
        <v>137</v>
      </c>
      <c r="B20" s="33"/>
      <c r="C20" s="33"/>
      <c r="D20" s="33"/>
      <c r="E20" s="33"/>
      <c r="F20" s="34"/>
      <c r="G20" s="39">
        <f>SUM(G11:G19)</f>
        <v>18028054.82</v>
      </c>
      <c r="H20" s="23">
        <f t="shared" si="0"/>
        <v>18028054.82</v>
      </c>
      <c r="I20" s="23"/>
      <c r="J20" s="39">
        <f t="shared" ref="J20:R20" si="4">SUM(J11:J19)</f>
        <v>1216078.6399999999</v>
      </c>
      <c r="K20" s="39">
        <f t="shared" si="4"/>
        <v>1216078.6399999999</v>
      </c>
      <c r="L20" s="39">
        <f t="shared" si="4"/>
        <v>1495258.6700000002</v>
      </c>
      <c r="M20" s="39">
        <f t="shared" si="4"/>
        <v>1495258.6700000002</v>
      </c>
      <c r="N20" s="35">
        <f t="shared" si="4"/>
        <v>0</v>
      </c>
      <c r="O20" s="35">
        <f t="shared" si="4"/>
        <v>0</v>
      </c>
      <c r="P20" s="35">
        <f t="shared" si="4"/>
        <v>0</v>
      </c>
      <c r="Q20" s="35">
        <f>SUM(Q11:Q19)</f>
        <v>0</v>
      </c>
      <c r="R20" s="39">
        <f t="shared" si="4"/>
        <v>15316717.510000002</v>
      </c>
      <c r="S20" s="24"/>
      <c r="T20" s="25"/>
      <c r="U20" s="36"/>
      <c r="V20" s="36"/>
      <c r="W20" s="36"/>
      <c r="X20" s="27"/>
      <c r="Y20" s="27"/>
      <c r="Z20" s="27"/>
      <c r="AA20" s="27"/>
      <c r="AB20" s="27"/>
      <c r="AC20" s="27"/>
    </row>
    <row r="21" spans="1:29" ht="15" customHeight="1" x14ac:dyDescent="0.25">
      <c r="A21" s="40" t="s">
        <v>138</v>
      </c>
      <c r="B21" s="41"/>
      <c r="C21" s="41"/>
      <c r="D21" s="41"/>
      <c r="E21" s="41"/>
      <c r="F21" s="42"/>
      <c r="G21" s="43">
        <f>G20+G10</f>
        <v>29968855.550000004</v>
      </c>
      <c r="H21" s="23">
        <f t="shared" si="0"/>
        <v>29968855.550000001</v>
      </c>
      <c r="I21" s="23"/>
      <c r="J21" s="43">
        <f t="shared" ref="J21:R21" si="5">J20+J10</f>
        <v>1784037.8099999998</v>
      </c>
      <c r="K21" s="43">
        <f t="shared" si="5"/>
        <v>1784037.8099999998</v>
      </c>
      <c r="L21" s="43">
        <f t="shared" si="5"/>
        <v>6156940.75</v>
      </c>
      <c r="M21" s="43">
        <f t="shared" si="5"/>
        <v>6156940.75</v>
      </c>
      <c r="N21" s="44">
        <f t="shared" si="5"/>
        <v>0</v>
      </c>
      <c r="O21" s="44">
        <f t="shared" si="5"/>
        <v>0</v>
      </c>
      <c r="P21" s="44">
        <f t="shared" si="5"/>
        <v>0</v>
      </c>
      <c r="Q21" s="44">
        <f t="shared" si="5"/>
        <v>0</v>
      </c>
      <c r="R21" s="43">
        <f t="shared" si="5"/>
        <v>22027876.990000002</v>
      </c>
      <c r="S21" s="24"/>
      <c r="T21" s="25"/>
      <c r="U21" s="36"/>
      <c r="V21" s="36"/>
      <c r="W21" s="36"/>
      <c r="X21" s="27"/>
      <c r="Y21" s="27"/>
      <c r="Z21" s="27"/>
      <c r="AA21" s="27"/>
      <c r="AB21" s="27"/>
      <c r="AC21" s="27"/>
    </row>
    <row r="22" spans="1:29" ht="15" customHeight="1" x14ac:dyDescent="0.25">
      <c r="A22" s="18" t="s">
        <v>139</v>
      </c>
      <c r="B22" s="19" t="s">
        <v>140</v>
      </c>
      <c r="C22" s="20">
        <v>2017</v>
      </c>
      <c r="D22" s="20">
        <v>2020</v>
      </c>
      <c r="E22" s="20" t="s">
        <v>75</v>
      </c>
      <c r="F22" s="21" t="s">
        <v>76</v>
      </c>
      <c r="G22" s="22">
        <v>3098933.98</v>
      </c>
      <c r="H22" s="23">
        <f t="shared" si="0"/>
        <v>3098933.98</v>
      </c>
      <c r="I22" s="23" t="s">
        <v>77</v>
      </c>
      <c r="J22" s="22">
        <v>232420.05</v>
      </c>
      <c r="K22" s="22">
        <v>232420.05</v>
      </c>
      <c r="L22" s="22">
        <v>232420.05</v>
      </c>
      <c r="M22" s="22">
        <v>232420.05</v>
      </c>
      <c r="N22" s="22">
        <v>0</v>
      </c>
      <c r="O22" s="22">
        <v>0</v>
      </c>
      <c r="P22" s="22">
        <v>0</v>
      </c>
      <c r="Q22" s="22">
        <v>0</v>
      </c>
      <c r="R22" s="22">
        <v>2634093.88</v>
      </c>
      <c r="S22" s="24">
        <f t="shared" ref="S22:S40" si="6">(R22*100)/G22</f>
        <v>84.999999903192517</v>
      </c>
      <c r="T22" s="25" t="s">
        <v>78</v>
      </c>
      <c r="U22" s="36" t="s">
        <v>79</v>
      </c>
      <c r="V22" s="36">
        <v>393650</v>
      </c>
      <c r="W22" s="26">
        <v>393739.91</v>
      </c>
      <c r="X22" s="27"/>
      <c r="Y22" s="27"/>
      <c r="Z22" s="27"/>
      <c r="AA22" s="27"/>
      <c r="AB22" s="27"/>
      <c r="AC22" s="27"/>
    </row>
    <row r="23" spans="1:29" ht="78" customHeight="1" x14ac:dyDescent="0.25">
      <c r="A23" s="18" t="s">
        <v>141</v>
      </c>
      <c r="B23" s="19" t="s">
        <v>142</v>
      </c>
      <c r="C23" s="20">
        <v>2017</v>
      </c>
      <c r="D23" s="29">
        <v>2021</v>
      </c>
      <c r="E23" s="20" t="s">
        <v>75</v>
      </c>
      <c r="F23" s="21" t="s">
        <v>76</v>
      </c>
      <c r="G23" s="22">
        <v>1568385.94</v>
      </c>
      <c r="H23" s="23">
        <f t="shared" si="0"/>
        <v>1568385.94</v>
      </c>
      <c r="I23" s="23" t="s">
        <v>77</v>
      </c>
      <c r="J23" s="22">
        <v>117628.95</v>
      </c>
      <c r="K23" s="22">
        <v>117628.95</v>
      </c>
      <c r="L23" s="22">
        <v>117628.95</v>
      </c>
      <c r="M23" s="22">
        <v>117628.95</v>
      </c>
      <c r="N23" s="22">
        <v>0</v>
      </c>
      <c r="O23" s="22">
        <v>0</v>
      </c>
      <c r="P23" s="22">
        <v>0</v>
      </c>
      <c r="Q23" s="22">
        <v>0</v>
      </c>
      <c r="R23" s="22">
        <v>1333128.04</v>
      </c>
      <c r="S23" s="24">
        <f t="shared" si="6"/>
        <v>84.999999426161651</v>
      </c>
      <c r="T23" s="25" t="s">
        <v>78</v>
      </c>
      <c r="U23" s="36" t="s">
        <v>79</v>
      </c>
      <c r="V23" s="36">
        <v>51562</v>
      </c>
      <c r="W23" s="26">
        <v>51562.81</v>
      </c>
      <c r="X23" s="27"/>
      <c r="Y23" s="27"/>
      <c r="Z23" s="27"/>
      <c r="AA23" s="27"/>
      <c r="AB23" s="27"/>
      <c r="AC23" s="27"/>
    </row>
    <row r="24" spans="1:29" ht="47.25" x14ac:dyDescent="0.25">
      <c r="A24" s="18" t="s">
        <v>143</v>
      </c>
      <c r="B24" s="19" t="s">
        <v>144</v>
      </c>
      <c r="C24" s="20">
        <v>2017</v>
      </c>
      <c r="D24" s="29">
        <v>2019</v>
      </c>
      <c r="E24" s="20" t="s">
        <v>75</v>
      </c>
      <c r="F24" s="21" t="s">
        <v>76</v>
      </c>
      <c r="G24" s="22">
        <v>660472.16</v>
      </c>
      <c r="H24" s="45">
        <f t="shared" si="0"/>
        <v>660472.16</v>
      </c>
      <c r="I24" s="23" t="s">
        <v>77</v>
      </c>
      <c r="J24" s="22">
        <v>49535.44</v>
      </c>
      <c r="K24" s="22">
        <v>49535.44</v>
      </c>
      <c r="L24" s="22">
        <v>49535.43</v>
      </c>
      <c r="M24" s="22">
        <v>49535.43</v>
      </c>
      <c r="N24" s="22">
        <v>0</v>
      </c>
      <c r="O24" s="22">
        <v>0</v>
      </c>
      <c r="P24" s="22">
        <v>0</v>
      </c>
      <c r="Q24" s="22">
        <v>0</v>
      </c>
      <c r="R24" s="22">
        <v>561401.29</v>
      </c>
      <c r="S24" s="24">
        <f t="shared" si="6"/>
        <v>84.999993035285542</v>
      </c>
      <c r="T24" s="25" t="s">
        <v>78</v>
      </c>
      <c r="U24" s="36" t="s">
        <v>79</v>
      </c>
      <c r="V24" s="36">
        <v>49800</v>
      </c>
      <c r="W24" s="26">
        <v>49779.77</v>
      </c>
      <c r="X24" s="27"/>
      <c r="Y24" s="27"/>
      <c r="Z24" s="27"/>
      <c r="AA24" s="27"/>
      <c r="AB24" s="27"/>
      <c r="AC24" s="27"/>
    </row>
    <row r="25" spans="1:29" ht="31.5" x14ac:dyDescent="0.25">
      <c r="A25" s="18" t="s">
        <v>145</v>
      </c>
      <c r="B25" s="19" t="s">
        <v>146</v>
      </c>
      <c r="C25" s="20">
        <v>2017</v>
      </c>
      <c r="D25" s="20">
        <v>2021</v>
      </c>
      <c r="E25" s="20" t="s">
        <v>75</v>
      </c>
      <c r="F25" s="21" t="s">
        <v>76</v>
      </c>
      <c r="G25" s="85">
        <v>3053189.08</v>
      </c>
      <c r="H25" s="86">
        <f t="shared" si="0"/>
        <v>3053189.08</v>
      </c>
      <c r="I25" s="86" t="s">
        <v>77</v>
      </c>
      <c r="J25" s="30">
        <v>228660.93</v>
      </c>
      <c r="K25" s="30">
        <v>228660.93</v>
      </c>
      <c r="L25" s="85">
        <v>233037.69000000015</v>
      </c>
      <c r="M25" s="85">
        <v>233037.69000000015</v>
      </c>
      <c r="N25" s="85">
        <v>0</v>
      </c>
      <c r="O25" s="85">
        <v>0</v>
      </c>
      <c r="P25" s="85">
        <v>0</v>
      </c>
      <c r="Q25" s="85">
        <v>0</v>
      </c>
      <c r="R25" s="30">
        <v>2591490.46</v>
      </c>
      <c r="S25" s="87">
        <f t="shared" si="6"/>
        <v>84.878151732417436</v>
      </c>
      <c r="T25" s="25" t="s">
        <v>78</v>
      </c>
      <c r="U25" s="36" t="s">
        <v>79</v>
      </c>
      <c r="V25" s="36">
        <v>297392</v>
      </c>
      <c r="W25" s="26">
        <v>297392</v>
      </c>
      <c r="X25" s="27"/>
      <c r="Y25" s="27"/>
      <c r="Z25" s="27"/>
      <c r="AA25" s="27"/>
      <c r="AB25" s="27"/>
      <c r="AC25" s="27"/>
    </row>
    <row r="26" spans="1:29" s="17" customFormat="1" ht="78.75" x14ac:dyDescent="0.25">
      <c r="A26" s="18" t="s">
        <v>147</v>
      </c>
      <c r="B26" s="19" t="s">
        <v>148</v>
      </c>
      <c r="C26" s="20">
        <v>2019</v>
      </c>
      <c r="D26" s="20">
        <v>2021</v>
      </c>
      <c r="E26" s="20" t="s">
        <v>149</v>
      </c>
      <c r="F26" s="21" t="s">
        <v>150</v>
      </c>
      <c r="G26" s="85">
        <v>617668.92000000004</v>
      </c>
      <c r="H26" s="86">
        <f t="shared" si="0"/>
        <v>617668.91999999993</v>
      </c>
      <c r="I26" s="86" t="s">
        <v>151</v>
      </c>
      <c r="J26" s="85">
        <v>0</v>
      </c>
      <c r="K26" s="85">
        <v>0</v>
      </c>
      <c r="L26" s="85">
        <v>92650.34</v>
      </c>
      <c r="M26" s="85">
        <v>92650.34</v>
      </c>
      <c r="N26" s="85">
        <v>0</v>
      </c>
      <c r="O26" s="85">
        <v>0</v>
      </c>
      <c r="P26" s="85">
        <v>0</v>
      </c>
      <c r="Q26" s="85">
        <v>0</v>
      </c>
      <c r="R26" s="88">
        <v>525018.57999999996</v>
      </c>
      <c r="S26" s="87">
        <f t="shared" si="6"/>
        <v>84.999999676201924</v>
      </c>
      <c r="T26" s="25" t="s">
        <v>152</v>
      </c>
      <c r="U26" s="36" t="s">
        <v>153</v>
      </c>
      <c r="V26" s="36">
        <v>1</v>
      </c>
      <c r="W26" s="36">
        <v>1</v>
      </c>
      <c r="X26" s="93" t="s">
        <v>336</v>
      </c>
      <c r="Y26" s="27"/>
      <c r="Z26" s="27">
        <v>1</v>
      </c>
      <c r="AA26" s="27"/>
      <c r="AB26" s="27"/>
      <c r="AC26" s="27"/>
    </row>
    <row r="27" spans="1:29" s="31" customFormat="1" ht="51" customHeight="1" x14ac:dyDescent="0.25">
      <c r="A27" s="18" t="s">
        <v>154</v>
      </c>
      <c r="B27" s="19" t="s">
        <v>155</v>
      </c>
      <c r="C27" s="29">
        <v>2016</v>
      </c>
      <c r="D27" s="20">
        <v>2020</v>
      </c>
      <c r="E27" s="20" t="s">
        <v>149</v>
      </c>
      <c r="F27" s="21" t="s">
        <v>150</v>
      </c>
      <c r="G27" s="85">
        <v>648557.94999999995</v>
      </c>
      <c r="H27" s="86">
        <f t="shared" si="0"/>
        <v>648557.94999999995</v>
      </c>
      <c r="I27" s="86" t="s">
        <v>156</v>
      </c>
      <c r="J27" s="85">
        <v>0</v>
      </c>
      <c r="K27" s="85">
        <v>0</v>
      </c>
      <c r="L27" s="85">
        <v>97283.69</v>
      </c>
      <c r="M27" s="85">
        <v>97283.69</v>
      </c>
      <c r="N27" s="85">
        <v>0</v>
      </c>
      <c r="O27" s="85">
        <v>0</v>
      </c>
      <c r="P27" s="85">
        <v>0</v>
      </c>
      <c r="Q27" s="85">
        <v>0</v>
      </c>
      <c r="R27" s="88">
        <v>551274.26</v>
      </c>
      <c r="S27" s="87">
        <f t="shared" si="6"/>
        <v>85.000000385470571</v>
      </c>
      <c r="T27" s="25" t="s">
        <v>157</v>
      </c>
      <c r="U27" s="36" t="s">
        <v>158</v>
      </c>
      <c r="V27" s="36">
        <v>1</v>
      </c>
      <c r="W27" s="36">
        <v>1</v>
      </c>
      <c r="X27" s="92" t="s">
        <v>159</v>
      </c>
      <c r="Y27" s="27" t="s">
        <v>160</v>
      </c>
      <c r="Z27" s="27">
        <v>2</v>
      </c>
      <c r="AA27" s="92"/>
      <c r="AB27" s="27"/>
      <c r="AC27" s="27"/>
    </row>
    <row r="28" spans="1:29" s="31" customFormat="1" ht="31.5" x14ac:dyDescent="0.25">
      <c r="A28" s="18" t="s">
        <v>161</v>
      </c>
      <c r="B28" s="19" t="s">
        <v>162</v>
      </c>
      <c r="C28" s="20">
        <v>2017</v>
      </c>
      <c r="D28" s="20">
        <v>2018</v>
      </c>
      <c r="E28" s="20" t="s">
        <v>84</v>
      </c>
      <c r="F28" s="21" t="s">
        <v>85</v>
      </c>
      <c r="G28" s="85">
        <v>75020</v>
      </c>
      <c r="H28" s="86">
        <f t="shared" si="0"/>
        <v>75020</v>
      </c>
      <c r="I28" s="86" t="s">
        <v>163</v>
      </c>
      <c r="J28" s="85">
        <v>0</v>
      </c>
      <c r="K28" s="85">
        <v>0</v>
      </c>
      <c r="L28" s="85">
        <v>11253</v>
      </c>
      <c r="M28" s="85">
        <v>11253</v>
      </c>
      <c r="N28" s="85">
        <v>0</v>
      </c>
      <c r="O28" s="85">
        <v>0</v>
      </c>
      <c r="P28" s="85">
        <v>0</v>
      </c>
      <c r="Q28" s="85">
        <v>0</v>
      </c>
      <c r="R28" s="88">
        <v>63767</v>
      </c>
      <c r="S28" s="87">
        <f t="shared" si="6"/>
        <v>85</v>
      </c>
      <c r="T28" s="25" t="s">
        <v>164</v>
      </c>
      <c r="U28" s="36" t="s">
        <v>165</v>
      </c>
      <c r="V28" s="36">
        <v>1</v>
      </c>
      <c r="W28" s="36">
        <v>1</v>
      </c>
      <c r="X28" s="27"/>
      <c r="Y28" s="27"/>
      <c r="Z28" s="27"/>
      <c r="AA28" s="27"/>
      <c r="AB28" s="27"/>
      <c r="AC28" s="27"/>
    </row>
    <row r="29" spans="1:29" ht="30" customHeight="1" x14ac:dyDescent="0.25">
      <c r="A29" s="18" t="s">
        <v>166</v>
      </c>
      <c r="B29" s="19" t="s">
        <v>167</v>
      </c>
      <c r="C29" s="20">
        <v>2021</v>
      </c>
      <c r="D29" s="20">
        <v>2023</v>
      </c>
      <c r="E29" s="20" t="s">
        <v>84</v>
      </c>
      <c r="F29" s="21" t="s">
        <v>85</v>
      </c>
      <c r="G29" s="85">
        <v>918188.12</v>
      </c>
      <c r="H29" s="86">
        <f t="shared" si="0"/>
        <v>918188.12</v>
      </c>
      <c r="I29" s="86" t="s">
        <v>168</v>
      </c>
      <c r="J29" s="85">
        <v>0</v>
      </c>
      <c r="K29" s="85">
        <v>0</v>
      </c>
      <c r="L29" s="85">
        <v>137728.22</v>
      </c>
      <c r="M29" s="85">
        <v>137728.22</v>
      </c>
      <c r="N29" s="85">
        <v>0</v>
      </c>
      <c r="O29" s="85">
        <v>0</v>
      </c>
      <c r="P29" s="85">
        <v>0</v>
      </c>
      <c r="Q29" s="85">
        <v>0</v>
      </c>
      <c r="R29" s="88">
        <v>780459.9</v>
      </c>
      <c r="S29" s="87">
        <f t="shared" si="6"/>
        <v>84.999999782179714</v>
      </c>
      <c r="T29" s="25" t="s">
        <v>169</v>
      </c>
      <c r="U29" s="36" t="s">
        <v>170</v>
      </c>
      <c r="V29" s="36">
        <v>1</v>
      </c>
      <c r="W29" s="36">
        <v>1</v>
      </c>
      <c r="X29" s="27"/>
      <c r="Y29" s="27"/>
      <c r="Z29" s="27"/>
      <c r="AA29" s="27"/>
      <c r="AB29" s="27"/>
      <c r="AC29" s="27"/>
    </row>
    <row r="30" spans="1:29" s="17" customFormat="1" ht="31.5" x14ac:dyDescent="0.25">
      <c r="A30" s="18" t="s">
        <v>171</v>
      </c>
      <c r="B30" s="19" t="s">
        <v>172</v>
      </c>
      <c r="C30" s="20">
        <v>2018</v>
      </c>
      <c r="D30" s="20">
        <v>2020</v>
      </c>
      <c r="E30" s="20" t="s">
        <v>84</v>
      </c>
      <c r="F30" s="21" t="s">
        <v>85</v>
      </c>
      <c r="G30" s="85">
        <v>2262996</v>
      </c>
      <c r="H30" s="86">
        <f t="shared" si="0"/>
        <v>2262996</v>
      </c>
      <c r="I30" s="86" t="s">
        <v>173</v>
      </c>
      <c r="J30" s="85">
        <v>0</v>
      </c>
      <c r="K30" s="85">
        <v>0</v>
      </c>
      <c r="L30" s="85">
        <v>339999.4</v>
      </c>
      <c r="M30" s="85">
        <v>339999.4</v>
      </c>
      <c r="N30" s="85">
        <v>0</v>
      </c>
      <c r="O30" s="85">
        <v>0</v>
      </c>
      <c r="P30" s="85">
        <v>0</v>
      </c>
      <c r="Q30" s="85">
        <v>0</v>
      </c>
      <c r="R30" s="88">
        <v>1922996.6</v>
      </c>
      <c r="S30" s="87">
        <f t="shared" si="6"/>
        <v>84.975695935830203</v>
      </c>
      <c r="T30" s="25" t="s">
        <v>174</v>
      </c>
      <c r="U30" s="36" t="s">
        <v>175</v>
      </c>
      <c r="V30" s="36">
        <v>8</v>
      </c>
      <c r="W30" s="36">
        <v>8</v>
      </c>
      <c r="X30" s="27"/>
      <c r="Y30" s="27"/>
      <c r="Z30" s="27"/>
      <c r="AA30" s="27"/>
      <c r="AB30" s="27"/>
      <c r="AC30" s="27"/>
    </row>
    <row r="31" spans="1:29" s="31" customFormat="1" ht="31.5" x14ac:dyDescent="0.25">
      <c r="A31" s="18" t="s">
        <v>337</v>
      </c>
      <c r="B31" s="19" t="s">
        <v>176</v>
      </c>
      <c r="C31" s="20">
        <v>2018</v>
      </c>
      <c r="D31" s="29">
        <v>2019</v>
      </c>
      <c r="E31" s="20" t="s">
        <v>84</v>
      </c>
      <c r="F31" s="21" t="s">
        <v>85</v>
      </c>
      <c r="G31" s="85">
        <v>86191.07</v>
      </c>
      <c r="H31" s="86">
        <f t="shared" si="0"/>
        <v>86191.07</v>
      </c>
      <c r="I31" s="86" t="s">
        <v>177</v>
      </c>
      <c r="J31" s="85">
        <v>0</v>
      </c>
      <c r="K31" s="85">
        <v>0</v>
      </c>
      <c r="L31" s="85">
        <v>12928.66</v>
      </c>
      <c r="M31" s="85">
        <v>12928.66</v>
      </c>
      <c r="N31" s="85">
        <v>0</v>
      </c>
      <c r="O31" s="85">
        <v>0</v>
      </c>
      <c r="P31" s="85">
        <v>0</v>
      </c>
      <c r="Q31" s="85">
        <v>0</v>
      </c>
      <c r="R31" s="88">
        <v>73262.41</v>
      </c>
      <c r="S31" s="87">
        <f t="shared" si="6"/>
        <v>85.000000580106487</v>
      </c>
      <c r="T31" s="25" t="s">
        <v>178</v>
      </c>
      <c r="U31" s="36" t="s">
        <v>179</v>
      </c>
      <c r="V31" s="36">
        <v>3</v>
      </c>
      <c r="W31" s="36">
        <v>3</v>
      </c>
      <c r="X31" s="27"/>
      <c r="Y31" s="27"/>
      <c r="Z31" s="27"/>
      <c r="AA31" s="27"/>
      <c r="AB31" s="27"/>
      <c r="AC31" s="27"/>
    </row>
    <row r="32" spans="1:29" s="31" customFormat="1" ht="31.5" x14ac:dyDescent="0.25">
      <c r="A32" s="18" t="s">
        <v>180</v>
      </c>
      <c r="B32" s="19" t="s">
        <v>181</v>
      </c>
      <c r="C32" s="20">
        <v>2018</v>
      </c>
      <c r="D32" s="29">
        <v>2021</v>
      </c>
      <c r="E32" s="20" t="s">
        <v>84</v>
      </c>
      <c r="F32" s="21" t="s">
        <v>182</v>
      </c>
      <c r="G32" s="85">
        <v>1579410</v>
      </c>
      <c r="H32" s="86">
        <f t="shared" si="0"/>
        <v>1579410</v>
      </c>
      <c r="I32" s="86" t="s">
        <v>183</v>
      </c>
      <c r="J32" s="85">
        <v>0</v>
      </c>
      <c r="K32" s="85">
        <v>0</v>
      </c>
      <c r="L32" s="85">
        <v>236912</v>
      </c>
      <c r="M32" s="85">
        <v>236912</v>
      </c>
      <c r="N32" s="85">
        <v>0</v>
      </c>
      <c r="O32" s="85">
        <v>0</v>
      </c>
      <c r="P32" s="85">
        <v>0</v>
      </c>
      <c r="Q32" s="85">
        <v>0</v>
      </c>
      <c r="R32" s="88">
        <v>1342498</v>
      </c>
      <c r="S32" s="87">
        <f t="shared" si="6"/>
        <v>84.999968342608952</v>
      </c>
      <c r="T32" s="25" t="s">
        <v>184</v>
      </c>
      <c r="U32" s="36" t="s">
        <v>185</v>
      </c>
      <c r="V32" s="36">
        <v>1.34</v>
      </c>
      <c r="W32" s="36">
        <v>1.34</v>
      </c>
      <c r="X32" s="27"/>
      <c r="Y32" s="27"/>
      <c r="Z32" s="27"/>
      <c r="AA32" s="27"/>
      <c r="AB32" s="27"/>
      <c r="AC32" s="27"/>
    </row>
    <row r="33" spans="1:29" ht="45" x14ac:dyDescent="0.25">
      <c r="A33" s="32" t="s">
        <v>186</v>
      </c>
      <c r="B33" s="33"/>
      <c r="C33" s="33"/>
      <c r="D33" s="33"/>
      <c r="E33" s="33"/>
      <c r="F33" s="34"/>
      <c r="G33" s="39">
        <f>SUM(G22:G32)</f>
        <v>14569013.219999999</v>
      </c>
      <c r="H33" s="23">
        <f>J33+L33+N33+P33+R33</f>
        <v>14569013.219999999</v>
      </c>
      <c r="I33" s="23"/>
      <c r="J33" s="39">
        <f t="shared" ref="J33:R33" si="7">SUM(J22:J32)</f>
        <v>628245.37</v>
      </c>
      <c r="K33" s="39">
        <f>SUM(K22:K32)</f>
        <v>628245.37</v>
      </c>
      <c r="L33" s="39">
        <f t="shared" si="7"/>
        <v>1561377.43</v>
      </c>
      <c r="M33" s="39">
        <f t="shared" si="7"/>
        <v>1561377.43</v>
      </c>
      <c r="N33" s="35">
        <f t="shared" si="7"/>
        <v>0</v>
      </c>
      <c r="O33" s="35">
        <f t="shared" si="7"/>
        <v>0</v>
      </c>
      <c r="P33" s="35">
        <f t="shared" si="7"/>
        <v>0</v>
      </c>
      <c r="Q33" s="35">
        <f t="shared" si="7"/>
        <v>0</v>
      </c>
      <c r="R33" s="39">
        <f t="shared" si="7"/>
        <v>12379390.42</v>
      </c>
      <c r="S33" s="24">
        <f t="shared" si="6"/>
        <v>84.970685612433002</v>
      </c>
      <c r="T33" s="25"/>
      <c r="U33" s="36"/>
      <c r="V33" s="36"/>
      <c r="W33" s="36"/>
      <c r="X33" s="27"/>
      <c r="Y33" s="27"/>
      <c r="Z33" s="27"/>
      <c r="AA33" s="27"/>
      <c r="AB33" s="27"/>
      <c r="AC33" s="27"/>
    </row>
    <row r="34" spans="1:29" ht="15" customHeight="1" x14ac:dyDescent="0.25">
      <c r="A34" s="18" t="s">
        <v>187</v>
      </c>
      <c r="B34" s="19" t="s">
        <v>188</v>
      </c>
      <c r="C34" s="20">
        <v>2017</v>
      </c>
      <c r="D34" s="29">
        <v>2021</v>
      </c>
      <c r="E34" s="20" t="s">
        <v>149</v>
      </c>
      <c r="F34" s="21" t="s">
        <v>189</v>
      </c>
      <c r="G34" s="85">
        <v>2115019.06</v>
      </c>
      <c r="H34" s="86">
        <f t="shared" si="0"/>
        <v>2115019.06</v>
      </c>
      <c r="I34" s="86" t="s">
        <v>190</v>
      </c>
      <c r="J34" s="85">
        <v>0</v>
      </c>
      <c r="K34" s="85">
        <v>0</v>
      </c>
      <c r="L34" s="85">
        <v>317252.86</v>
      </c>
      <c r="M34" s="85">
        <v>317252.86</v>
      </c>
      <c r="N34" s="85">
        <v>0</v>
      </c>
      <c r="O34" s="85">
        <v>0</v>
      </c>
      <c r="P34" s="85">
        <v>0</v>
      </c>
      <c r="Q34" s="85">
        <v>0</v>
      </c>
      <c r="R34" s="88">
        <v>1797766.2</v>
      </c>
      <c r="S34" s="87">
        <f t="shared" si="6"/>
        <v>84.999999952719094</v>
      </c>
      <c r="T34" s="25" t="s">
        <v>191</v>
      </c>
      <c r="U34" s="36" t="s">
        <v>192</v>
      </c>
      <c r="V34" s="36">
        <v>5866</v>
      </c>
      <c r="W34" s="36">
        <v>5866</v>
      </c>
      <c r="X34" s="27"/>
      <c r="Y34" s="27"/>
      <c r="Z34" s="27"/>
      <c r="AA34" s="27"/>
      <c r="AB34" s="27"/>
      <c r="AC34" s="27"/>
    </row>
    <row r="35" spans="1:29" s="31" customFormat="1" ht="60" x14ac:dyDescent="0.25">
      <c r="A35" s="46" t="s">
        <v>193</v>
      </c>
      <c r="B35" s="19" t="s">
        <v>194</v>
      </c>
      <c r="C35" s="20">
        <v>2016</v>
      </c>
      <c r="D35" s="20">
        <v>2022</v>
      </c>
      <c r="E35" s="20" t="s">
        <v>149</v>
      </c>
      <c r="F35" s="21" t="s">
        <v>195</v>
      </c>
      <c r="G35" s="85">
        <v>5910566.0600000005</v>
      </c>
      <c r="H35" s="86">
        <f t="shared" si="0"/>
        <v>5910566.0600000005</v>
      </c>
      <c r="I35" s="86" t="s">
        <v>196</v>
      </c>
      <c r="J35" s="85">
        <v>0</v>
      </c>
      <c r="K35" s="85">
        <v>0</v>
      </c>
      <c r="L35" s="85">
        <v>886584.91</v>
      </c>
      <c r="M35" s="85">
        <v>886584.91</v>
      </c>
      <c r="N35" s="85">
        <v>0</v>
      </c>
      <c r="O35" s="85">
        <v>0</v>
      </c>
      <c r="P35" s="85">
        <v>0</v>
      </c>
      <c r="Q35" s="85">
        <v>0</v>
      </c>
      <c r="R35" s="88">
        <v>5023981.1500000004</v>
      </c>
      <c r="S35" s="87">
        <f t="shared" si="6"/>
        <v>84.999999983081153</v>
      </c>
      <c r="T35" s="25" t="s">
        <v>197</v>
      </c>
      <c r="U35" s="36" t="s">
        <v>198</v>
      </c>
      <c r="V35" s="36">
        <v>241</v>
      </c>
      <c r="W35" s="36">
        <v>241</v>
      </c>
      <c r="X35" s="27"/>
      <c r="Y35" s="27"/>
      <c r="Z35" s="27"/>
      <c r="AA35" s="27"/>
      <c r="AB35" s="27"/>
      <c r="AC35" s="27"/>
    </row>
    <row r="36" spans="1:29" s="31" customFormat="1" ht="78.75" customHeight="1" x14ac:dyDescent="0.25">
      <c r="A36" s="46" t="s">
        <v>199</v>
      </c>
      <c r="B36" s="19" t="s">
        <v>200</v>
      </c>
      <c r="C36" s="20">
        <v>2017</v>
      </c>
      <c r="D36" s="29">
        <v>2021</v>
      </c>
      <c r="E36" s="20" t="s">
        <v>121</v>
      </c>
      <c r="F36" s="21" t="s">
        <v>122</v>
      </c>
      <c r="G36" s="22">
        <v>172000</v>
      </c>
      <c r="H36" s="23">
        <f t="shared" si="0"/>
        <v>172000</v>
      </c>
      <c r="I36" s="23" t="s">
        <v>201</v>
      </c>
      <c r="J36" s="22">
        <v>0</v>
      </c>
      <c r="K36" s="22">
        <v>0</v>
      </c>
      <c r="L36" s="22">
        <v>31057.37</v>
      </c>
      <c r="M36" s="22">
        <v>31057.37</v>
      </c>
      <c r="N36" s="22">
        <v>0</v>
      </c>
      <c r="O36" s="22">
        <v>0</v>
      </c>
      <c r="P36" s="22">
        <v>0</v>
      </c>
      <c r="Q36" s="22">
        <v>0</v>
      </c>
      <c r="R36" s="37">
        <v>140942.63</v>
      </c>
      <c r="S36" s="24">
        <f t="shared" si="6"/>
        <v>81.943389534883721</v>
      </c>
      <c r="T36" s="25" t="s">
        <v>202</v>
      </c>
      <c r="U36" s="36" t="s">
        <v>203</v>
      </c>
      <c r="V36" s="36">
        <v>2</v>
      </c>
      <c r="W36" s="36">
        <v>2</v>
      </c>
      <c r="X36" s="25" t="s">
        <v>126</v>
      </c>
      <c r="Y36" s="27" t="s">
        <v>127</v>
      </c>
      <c r="Z36" s="27">
        <v>800</v>
      </c>
      <c r="AA36" s="27"/>
      <c r="AB36" s="27"/>
      <c r="AC36" s="27"/>
    </row>
    <row r="37" spans="1:29" ht="47.25" x14ac:dyDescent="0.25">
      <c r="A37" s="46" t="s">
        <v>204</v>
      </c>
      <c r="B37" s="19" t="s">
        <v>205</v>
      </c>
      <c r="C37" s="29">
        <v>2018</v>
      </c>
      <c r="D37" s="20">
        <v>2021</v>
      </c>
      <c r="E37" s="20" t="s">
        <v>121</v>
      </c>
      <c r="F37" s="21" t="s">
        <v>122</v>
      </c>
      <c r="G37" s="22">
        <v>764065</v>
      </c>
      <c r="H37" s="23">
        <f t="shared" si="0"/>
        <v>764065</v>
      </c>
      <c r="I37" s="23" t="s">
        <v>206</v>
      </c>
      <c r="J37" s="22">
        <v>57304.87</v>
      </c>
      <c r="K37" s="22">
        <v>57304.87</v>
      </c>
      <c r="L37" s="22">
        <v>57304.88</v>
      </c>
      <c r="M37" s="22">
        <v>57304.88</v>
      </c>
      <c r="N37" s="22">
        <v>0</v>
      </c>
      <c r="O37" s="22">
        <v>0</v>
      </c>
      <c r="P37" s="22">
        <v>0</v>
      </c>
      <c r="Q37" s="22">
        <v>0</v>
      </c>
      <c r="R37" s="37">
        <v>649455.25</v>
      </c>
      <c r="S37" s="24">
        <f t="shared" si="6"/>
        <v>85</v>
      </c>
      <c r="T37" s="25" t="s">
        <v>207</v>
      </c>
      <c r="U37" s="36" t="s">
        <v>208</v>
      </c>
      <c r="V37" s="36">
        <v>1</v>
      </c>
      <c r="W37" s="36">
        <v>1</v>
      </c>
      <c r="X37" s="25" t="s">
        <v>126</v>
      </c>
      <c r="Y37" s="27" t="s">
        <v>127</v>
      </c>
      <c r="Z37" s="27">
        <v>582</v>
      </c>
      <c r="AA37" s="27"/>
      <c r="AB37" s="27"/>
      <c r="AC37" s="27"/>
    </row>
    <row r="38" spans="1:29" ht="75" x14ac:dyDescent="0.25">
      <c r="A38" s="46" t="s">
        <v>209</v>
      </c>
      <c r="B38" s="19" t="s">
        <v>210</v>
      </c>
      <c r="C38" s="29">
        <v>2018</v>
      </c>
      <c r="D38" s="20">
        <v>2021</v>
      </c>
      <c r="E38" s="20" t="s">
        <v>121</v>
      </c>
      <c r="F38" s="21" t="s">
        <v>122</v>
      </c>
      <c r="G38" s="22">
        <v>235487</v>
      </c>
      <c r="H38" s="23">
        <f t="shared" si="0"/>
        <v>235487</v>
      </c>
      <c r="I38" s="23" t="s">
        <v>123</v>
      </c>
      <c r="J38" s="22">
        <v>17661.52</v>
      </c>
      <c r="K38" s="22">
        <v>17661.52</v>
      </c>
      <c r="L38" s="22">
        <v>17661.53</v>
      </c>
      <c r="M38" s="22">
        <v>17661.53</v>
      </c>
      <c r="N38" s="22">
        <v>0</v>
      </c>
      <c r="O38" s="22">
        <v>0</v>
      </c>
      <c r="P38" s="22">
        <v>0</v>
      </c>
      <c r="Q38" s="22">
        <v>0</v>
      </c>
      <c r="R38" s="37">
        <v>200163.95</v>
      </c>
      <c r="S38" s="24">
        <f t="shared" si="6"/>
        <v>85</v>
      </c>
      <c r="T38" s="25" t="s">
        <v>211</v>
      </c>
      <c r="U38" s="36" t="s">
        <v>125</v>
      </c>
      <c r="V38" s="36">
        <v>1</v>
      </c>
      <c r="W38" s="36">
        <v>1</v>
      </c>
      <c r="X38" s="25" t="s">
        <v>212</v>
      </c>
      <c r="Y38" s="27" t="s">
        <v>213</v>
      </c>
      <c r="Z38" s="27">
        <v>35</v>
      </c>
      <c r="AA38" s="25" t="s">
        <v>126</v>
      </c>
      <c r="AB38" s="27" t="s">
        <v>127</v>
      </c>
      <c r="AC38" s="27">
        <v>176</v>
      </c>
    </row>
    <row r="39" spans="1:29" ht="45" x14ac:dyDescent="0.25">
      <c r="A39" s="32" t="s">
        <v>214</v>
      </c>
      <c r="B39" s="33"/>
      <c r="C39" s="33"/>
      <c r="D39" s="33"/>
      <c r="E39" s="33"/>
      <c r="F39" s="34"/>
      <c r="G39" s="35">
        <f>SUM(G34:G38)</f>
        <v>9197137.120000001</v>
      </c>
      <c r="H39" s="23">
        <f t="shared" si="0"/>
        <v>9197137.120000001</v>
      </c>
      <c r="I39" s="23"/>
      <c r="J39" s="35">
        <f>SUM(J34:J38)</f>
        <v>74966.39</v>
      </c>
      <c r="K39" s="35">
        <f t="shared" ref="K39:R39" si="8">SUM(K34:K38)</f>
        <v>74966.39</v>
      </c>
      <c r="L39" s="35">
        <f t="shared" si="8"/>
        <v>1309861.55</v>
      </c>
      <c r="M39" s="35">
        <f>SUM(M34:M38)</f>
        <v>1309861.55</v>
      </c>
      <c r="N39" s="35">
        <f t="shared" si="8"/>
        <v>0</v>
      </c>
      <c r="O39" s="35">
        <f t="shared" si="8"/>
        <v>0</v>
      </c>
      <c r="P39" s="35">
        <f t="shared" si="8"/>
        <v>0</v>
      </c>
      <c r="Q39" s="35">
        <f t="shared" si="8"/>
        <v>0</v>
      </c>
      <c r="R39" s="35">
        <f t="shared" si="8"/>
        <v>7812309.1800000006</v>
      </c>
      <c r="S39" s="24">
        <f t="shared" si="6"/>
        <v>84.942836864000128</v>
      </c>
      <c r="T39" s="25"/>
      <c r="U39" s="36"/>
      <c r="V39" s="36"/>
      <c r="W39" s="36"/>
      <c r="X39" s="27"/>
      <c r="Y39" s="27"/>
      <c r="Z39" s="27"/>
      <c r="AA39" s="27"/>
      <c r="AB39" s="27"/>
      <c r="AC39" s="27"/>
    </row>
    <row r="40" spans="1:29" ht="15" customHeight="1" x14ac:dyDescent="0.25">
      <c r="A40" s="40" t="s">
        <v>215</v>
      </c>
      <c r="B40" s="41"/>
      <c r="C40" s="41"/>
      <c r="D40" s="41"/>
      <c r="E40" s="41"/>
      <c r="F40" s="42"/>
      <c r="G40" s="43">
        <f>G39+G33</f>
        <v>23766150.34</v>
      </c>
      <c r="H40" s="23">
        <f t="shared" si="0"/>
        <v>23766150.340000004</v>
      </c>
      <c r="I40" s="23"/>
      <c r="J40" s="43">
        <f t="shared" ref="J40:R40" si="9">J39+J33</f>
        <v>703211.76</v>
      </c>
      <c r="K40" s="43">
        <f t="shared" si="9"/>
        <v>703211.76</v>
      </c>
      <c r="L40" s="43">
        <f t="shared" si="9"/>
        <v>2871238.98</v>
      </c>
      <c r="M40" s="43">
        <f t="shared" si="9"/>
        <v>2871238.98</v>
      </c>
      <c r="N40" s="44">
        <f t="shared" si="9"/>
        <v>0</v>
      </c>
      <c r="O40" s="44">
        <f t="shared" si="9"/>
        <v>0</v>
      </c>
      <c r="P40" s="44">
        <f t="shared" si="9"/>
        <v>0</v>
      </c>
      <c r="Q40" s="44">
        <f t="shared" si="9"/>
        <v>0</v>
      </c>
      <c r="R40" s="43">
        <f t="shared" si="9"/>
        <v>20191699.600000001</v>
      </c>
      <c r="S40" s="24">
        <f t="shared" si="6"/>
        <v>84.959908572218524</v>
      </c>
      <c r="T40" s="25"/>
      <c r="U40" s="36"/>
      <c r="V40" s="36"/>
      <c r="W40" s="36"/>
      <c r="X40" s="27"/>
      <c r="Y40" s="27"/>
      <c r="Z40" s="27"/>
      <c r="AA40" s="27"/>
      <c r="AB40" s="27"/>
      <c r="AC40" s="27"/>
    </row>
    <row r="41" spans="1:29" ht="15" customHeight="1" x14ac:dyDescent="0.25">
      <c r="A41" s="94" t="s">
        <v>216</v>
      </c>
      <c r="B41" s="95"/>
      <c r="C41" s="95"/>
      <c r="D41" s="95"/>
      <c r="E41" s="95"/>
      <c r="F41" s="96"/>
      <c r="G41" s="47">
        <f>G40+G21</f>
        <v>53735005.890000001</v>
      </c>
      <c r="H41" s="23">
        <f>J41+L41+N41+P41+R41</f>
        <v>53735005.890000001</v>
      </c>
      <c r="I41" s="23"/>
      <c r="J41" s="47">
        <f t="shared" ref="J41:R41" si="10">J40+J21</f>
        <v>2487249.5699999998</v>
      </c>
      <c r="K41" s="47">
        <f t="shared" si="10"/>
        <v>2487249.5699999998</v>
      </c>
      <c r="L41" s="47">
        <f t="shared" si="10"/>
        <v>9028179.7300000004</v>
      </c>
      <c r="M41" s="47">
        <f t="shared" si="10"/>
        <v>9028179.7300000004</v>
      </c>
      <c r="N41" s="47">
        <f t="shared" si="10"/>
        <v>0</v>
      </c>
      <c r="O41" s="47">
        <f t="shared" si="10"/>
        <v>0</v>
      </c>
      <c r="P41" s="47">
        <f t="shared" si="10"/>
        <v>0</v>
      </c>
      <c r="Q41" s="47">
        <f t="shared" si="10"/>
        <v>0</v>
      </c>
      <c r="R41" s="47">
        <f t="shared" si="10"/>
        <v>42219576.590000004</v>
      </c>
      <c r="S41" s="48"/>
      <c r="T41" s="49"/>
      <c r="U41" s="50"/>
      <c r="V41" s="50"/>
      <c r="W41" s="50"/>
      <c r="X41" s="50"/>
      <c r="Y41" s="51"/>
      <c r="Z41" s="51"/>
      <c r="AA41" s="51"/>
    </row>
    <row r="42" spans="1:29" x14ac:dyDescent="0.25">
      <c r="A42" s="52"/>
      <c r="B42" s="52"/>
      <c r="C42" s="52"/>
      <c r="D42" s="52"/>
      <c r="E42" s="52"/>
      <c r="F42" s="53"/>
      <c r="G42" s="52"/>
      <c r="H42" s="54">
        <f>SUBTOTAL(9,H4:H41)</f>
        <v>214940023.56</v>
      </c>
      <c r="I42" s="54"/>
      <c r="J42" s="54">
        <f>SUBTOTAL(9,J4:J41)</f>
        <v>9948998.2799999993</v>
      </c>
      <c r="K42" s="54">
        <f>SUBTOTAL(9,K4:K41)</f>
        <v>9948998.2799999993</v>
      </c>
      <c r="L42" s="54">
        <f>SUBTOTAL(9,L4:L41)</f>
        <v>36112718.920000002</v>
      </c>
      <c r="M42" s="54">
        <f>SUBTOTAL(9,M4:M41)</f>
        <v>36112718.920000002</v>
      </c>
      <c r="N42" s="54"/>
      <c r="O42" s="54"/>
      <c r="P42" s="54"/>
      <c r="Q42" s="54"/>
      <c r="R42" s="54">
        <f>SUBTOTAL(9,R4:R41)</f>
        <v>168878306.36000004</v>
      </c>
      <c r="S42" s="52"/>
      <c r="T42" s="52"/>
    </row>
    <row r="43" spans="1:29" x14ac:dyDescent="0.25">
      <c r="A43" s="52"/>
      <c r="B43" s="52"/>
      <c r="C43" s="52"/>
      <c r="D43" s="52"/>
      <c r="E43" s="52"/>
      <c r="F43" s="53"/>
      <c r="G43" s="54"/>
      <c r="H43" s="56"/>
      <c r="I43" s="54"/>
      <c r="J43" s="52"/>
      <c r="K43" s="54"/>
      <c r="L43" s="54"/>
      <c r="M43" s="54"/>
      <c r="N43" s="52"/>
      <c r="O43" s="52"/>
      <c r="P43" s="52"/>
      <c r="Q43" s="52"/>
      <c r="R43" s="54"/>
      <c r="S43" s="52"/>
      <c r="T43" s="52"/>
    </row>
    <row r="44" spans="1:29" x14ac:dyDescent="0.25">
      <c r="A44" s="52"/>
      <c r="B44" s="52"/>
      <c r="C44" s="52"/>
      <c r="D44" s="52"/>
      <c r="E44" s="52"/>
      <c r="F44" s="53"/>
      <c r="G44" s="52"/>
      <c r="H44" s="52"/>
      <c r="I44" s="52"/>
      <c r="J44" s="52"/>
      <c r="K44" s="52"/>
      <c r="L44" s="52"/>
      <c r="M44" s="52"/>
      <c r="N44" s="52"/>
      <c r="O44" s="52"/>
      <c r="P44" s="52"/>
      <c r="Q44" s="52"/>
      <c r="R44" s="52"/>
      <c r="S44" s="52"/>
      <c r="T44" s="52"/>
    </row>
    <row r="45" spans="1:29" x14ac:dyDescent="0.25">
      <c r="A45" s="52"/>
      <c r="B45" s="52"/>
      <c r="C45" s="52"/>
      <c r="D45" s="52"/>
      <c r="E45" s="52"/>
      <c r="F45" s="53"/>
      <c r="G45" s="52"/>
      <c r="H45" s="52"/>
      <c r="I45" s="52"/>
      <c r="J45" s="52"/>
      <c r="K45" s="52"/>
      <c r="L45" s="52"/>
      <c r="M45" s="52"/>
      <c r="N45" s="52"/>
      <c r="O45" s="52"/>
      <c r="P45" s="52"/>
      <c r="Q45" s="52"/>
      <c r="R45" s="52"/>
      <c r="S45" s="52"/>
      <c r="T45" s="52"/>
    </row>
    <row r="46" spans="1:29" x14ac:dyDescent="0.25">
      <c r="A46" s="52"/>
      <c r="B46" s="52"/>
      <c r="C46" s="52"/>
      <c r="D46" s="52"/>
      <c r="E46" s="52"/>
      <c r="F46" s="53"/>
      <c r="G46" s="52"/>
      <c r="H46" s="52"/>
      <c r="I46" s="52"/>
      <c r="J46" s="52"/>
      <c r="K46" s="52"/>
      <c r="L46" s="52"/>
      <c r="M46" s="52"/>
      <c r="N46" s="52"/>
      <c r="O46" s="52"/>
      <c r="P46" s="52"/>
      <c r="Q46" s="52"/>
      <c r="R46" s="52"/>
      <c r="S46" s="52"/>
      <c r="T46" s="52"/>
    </row>
    <row r="47" spans="1:29" x14ac:dyDescent="0.25">
      <c r="A47" s="52"/>
      <c r="B47" s="52"/>
      <c r="C47" s="52"/>
      <c r="D47" s="52"/>
      <c r="E47" s="52"/>
      <c r="F47" s="53"/>
      <c r="G47" s="52"/>
      <c r="H47" s="52"/>
      <c r="I47" s="52"/>
      <c r="J47" s="52"/>
      <c r="K47" s="52"/>
      <c r="L47" s="52"/>
      <c r="M47" s="52"/>
      <c r="N47" s="52"/>
      <c r="O47" s="52"/>
      <c r="P47" s="52"/>
      <c r="Q47" s="52"/>
      <c r="R47" s="52"/>
      <c r="S47" s="52"/>
      <c r="T47" s="52"/>
    </row>
    <row r="48" spans="1:29" ht="1.5" customHeight="1" x14ac:dyDescent="0.25">
      <c r="A48" s="52"/>
      <c r="B48" s="52"/>
      <c r="C48" s="52"/>
      <c r="D48" s="52"/>
      <c r="E48" s="52"/>
      <c r="F48" s="53"/>
      <c r="G48" s="22">
        <v>14303700</v>
      </c>
      <c r="H48" s="52"/>
      <c r="I48" s="52"/>
      <c r="J48" s="52"/>
      <c r="K48" s="52"/>
      <c r="L48" s="52"/>
      <c r="M48" s="52"/>
      <c r="N48" s="52"/>
      <c r="O48" s="52"/>
      <c r="P48" s="52"/>
      <c r="Q48" s="52"/>
      <c r="R48" s="52"/>
      <c r="S48" s="52"/>
      <c r="T48" s="52"/>
    </row>
    <row r="49" spans="1:20" x14ac:dyDescent="0.25">
      <c r="A49" s="52"/>
      <c r="B49" s="52"/>
      <c r="C49" s="52"/>
      <c r="D49" s="52"/>
      <c r="E49" s="52"/>
      <c r="F49" s="53"/>
      <c r="G49" s="52"/>
      <c r="H49" s="52"/>
      <c r="I49" s="52"/>
      <c r="J49" s="52"/>
      <c r="K49" s="52"/>
      <c r="L49" s="52"/>
      <c r="M49" s="52"/>
      <c r="N49" s="52"/>
      <c r="O49" s="52"/>
      <c r="P49" s="52"/>
      <c r="Q49" s="52"/>
      <c r="R49" s="52"/>
      <c r="S49" s="52"/>
      <c r="T49" s="52"/>
    </row>
    <row r="50" spans="1:20" x14ac:dyDescent="0.25">
      <c r="A50" s="52"/>
      <c r="B50" s="52"/>
      <c r="C50" s="52"/>
      <c r="D50" s="52"/>
      <c r="E50" s="52"/>
      <c r="F50" s="53"/>
      <c r="G50" s="52"/>
      <c r="H50" s="52"/>
      <c r="I50" s="52"/>
      <c r="J50" s="52"/>
      <c r="K50" s="52"/>
      <c r="L50" s="52"/>
      <c r="M50" s="52"/>
      <c r="N50" s="52"/>
      <c r="O50" s="52"/>
      <c r="P50" s="52"/>
      <c r="Q50" s="52"/>
      <c r="R50" s="52"/>
      <c r="S50" s="52"/>
      <c r="T50" s="52"/>
    </row>
    <row r="51" spans="1:20" x14ac:dyDescent="0.25">
      <c r="A51" s="52"/>
      <c r="B51" s="52"/>
      <c r="C51" s="52"/>
      <c r="D51" s="52"/>
      <c r="E51" s="52"/>
      <c r="F51" s="53"/>
      <c r="G51" s="52"/>
      <c r="H51" s="52"/>
      <c r="I51" s="52"/>
      <c r="J51" s="52"/>
      <c r="K51" s="52"/>
      <c r="L51" s="52"/>
      <c r="M51" s="52"/>
      <c r="N51" s="52"/>
      <c r="O51" s="52"/>
      <c r="P51" s="52"/>
      <c r="Q51" s="52"/>
      <c r="R51" s="52"/>
      <c r="S51" s="52"/>
      <c r="T51" s="52"/>
    </row>
    <row r="52" spans="1:20" x14ac:dyDescent="0.25">
      <c r="A52" s="52"/>
      <c r="B52" s="52"/>
      <c r="C52" s="52"/>
      <c r="D52" s="52"/>
      <c r="E52" s="52"/>
      <c r="F52" s="53"/>
      <c r="G52" s="52"/>
      <c r="H52" s="52"/>
      <c r="I52" s="52"/>
      <c r="J52" s="52"/>
      <c r="K52" s="52"/>
      <c r="L52" s="52"/>
      <c r="M52" s="52"/>
      <c r="N52" s="52"/>
      <c r="O52" s="52"/>
      <c r="P52" s="52"/>
      <c r="Q52" s="52"/>
      <c r="R52" s="52"/>
      <c r="S52" s="52"/>
      <c r="T52" s="52"/>
    </row>
    <row r="53" spans="1:20" x14ac:dyDescent="0.25">
      <c r="A53" s="52"/>
      <c r="B53" s="52"/>
      <c r="C53" s="52"/>
      <c r="D53" s="52"/>
      <c r="E53" s="52"/>
      <c r="F53" s="53"/>
      <c r="G53" s="52"/>
      <c r="H53" s="52"/>
      <c r="I53" s="52"/>
      <c r="J53" s="52"/>
      <c r="K53" s="52"/>
      <c r="L53" s="52"/>
      <c r="M53" s="52"/>
      <c r="N53" s="52"/>
      <c r="O53" s="52"/>
      <c r="P53" s="52"/>
      <c r="Q53" s="52"/>
      <c r="R53" s="52"/>
      <c r="S53" s="52"/>
      <c r="T53" s="52"/>
    </row>
  </sheetData>
  <conditionalFormatting sqref="H43">
    <cfRule type="cellIs" dxfId="4" priority="7" operator="equal">
      <formula>$G43</formula>
    </cfRule>
  </conditionalFormatting>
  <conditionalFormatting sqref="H9:I41 H5:I7">
    <cfRule type="cellIs" dxfId="3" priority="4" operator="equal">
      <formula>$G5</formula>
    </cfRule>
  </conditionalFormatting>
  <conditionalFormatting sqref="W9:W38 W5:W7">
    <cfRule type="expression" dxfId="2" priority="3">
      <formula>W5&lt;&gt;V5</formula>
    </cfRule>
  </conditionalFormatting>
  <conditionalFormatting sqref="H8:I8">
    <cfRule type="cellIs" dxfId="1" priority="2" operator="equal">
      <formula>$G8</formula>
    </cfRule>
  </conditionalFormatting>
  <conditionalFormatting sqref="W8">
    <cfRule type="expression" dxfId="0" priority="1">
      <formula>W8&lt;&gt;V8</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9B1E4-2BC3-4101-B69D-4EAF3F317485}">
  <dimension ref="A1:O42"/>
  <sheetViews>
    <sheetView workbookViewId="0">
      <pane ySplit="1" topLeftCell="A34" activePane="bottomLeft" state="frozen"/>
      <selection pane="bottomLeft" activeCell="F40" sqref="F40"/>
    </sheetView>
  </sheetViews>
  <sheetFormatPr defaultColWidth="9.140625" defaultRowHeight="15" x14ac:dyDescent="0.25"/>
  <cols>
    <col min="1" max="1" width="3.7109375" style="66" customWidth="1"/>
    <col min="2" max="2" width="15.85546875" style="66" customWidth="1"/>
    <col min="3" max="3" width="22" style="66" customWidth="1"/>
    <col min="4" max="4" width="15.85546875" style="66" customWidth="1"/>
    <col min="5" max="5" width="20.5703125" style="66" customWidth="1"/>
    <col min="6" max="6" width="15.85546875" style="66" customWidth="1"/>
    <col min="7" max="7" width="13.42578125" style="66" customWidth="1"/>
    <col min="8" max="8" width="14" style="66" customWidth="1"/>
    <col min="9" max="9" width="15.42578125" style="66" customWidth="1"/>
    <col min="10" max="10" width="12" style="66" customWidth="1"/>
    <col min="11" max="11" width="20.5703125" style="66" customWidth="1"/>
    <col min="12" max="12" width="14.140625" style="66" customWidth="1"/>
    <col min="13" max="13" width="13.28515625" style="66" customWidth="1"/>
    <col min="14" max="14" width="15.28515625" style="66" customWidth="1"/>
    <col min="15" max="15" width="19.28515625" style="66" customWidth="1"/>
    <col min="16" max="16384" width="9.140625" style="66"/>
  </cols>
  <sheetData>
    <row r="1" spans="1:14" ht="65.25" customHeight="1" x14ac:dyDescent="0.25">
      <c r="A1" s="68" t="s">
        <v>262</v>
      </c>
      <c r="B1" s="68" t="s">
        <v>263</v>
      </c>
      <c r="C1" s="68" t="s">
        <v>217</v>
      </c>
      <c r="D1" s="68" t="s">
        <v>219</v>
      </c>
      <c r="E1" s="97" t="s">
        <v>218</v>
      </c>
      <c r="F1" s="97" t="s">
        <v>264</v>
      </c>
      <c r="G1" s="97" t="s">
        <v>265</v>
      </c>
      <c r="H1" s="97" t="s">
        <v>266</v>
      </c>
      <c r="I1" s="97" t="s">
        <v>267</v>
      </c>
      <c r="J1" s="97" t="s">
        <v>268</v>
      </c>
      <c r="K1" s="97" t="s">
        <v>360</v>
      </c>
      <c r="L1" s="98" t="s">
        <v>361</v>
      </c>
      <c r="M1" s="69" t="s">
        <v>355</v>
      </c>
      <c r="N1" s="66" t="s">
        <v>371</v>
      </c>
    </row>
    <row r="2" spans="1:14" ht="33.75" x14ac:dyDescent="0.25">
      <c r="A2" s="70" t="s">
        <v>269</v>
      </c>
      <c r="B2" s="70" t="s">
        <v>270</v>
      </c>
      <c r="C2" s="70" t="s">
        <v>258</v>
      </c>
      <c r="D2" s="71">
        <v>44203</v>
      </c>
      <c r="E2" s="99" t="s">
        <v>259</v>
      </c>
      <c r="F2" s="99" t="s">
        <v>223</v>
      </c>
      <c r="G2" s="99" t="s">
        <v>222</v>
      </c>
      <c r="H2" s="100">
        <v>2000000</v>
      </c>
      <c r="I2" s="100">
        <v>0</v>
      </c>
      <c r="J2" s="100">
        <v>3011397.2</v>
      </c>
      <c r="K2" s="100">
        <v>0</v>
      </c>
      <c r="L2" s="101"/>
      <c r="M2" s="77">
        <f>L2+K2</f>
        <v>0</v>
      </c>
    </row>
    <row r="3" spans="1:14" ht="33.75" x14ac:dyDescent="0.25">
      <c r="A3" s="70" t="s">
        <v>271</v>
      </c>
      <c r="B3" s="70" t="s">
        <v>163</v>
      </c>
      <c r="C3" s="70" t="s">
        <v>272</v>
      </c>
      <c r="D3" s="71">
        <v>42860</v>
      </c>
      <c r="E3" s="70" t="s">
        <v>162</v>
      </c>
      <c r="F3" s="99" t="s">
        <v>223</v>
      </c>
      <c r="G3" s="99" t="s">
        <v>222</v>
      </c>
      <c r="H3" s="100">
        <v>63767</v>
      </c>
      <c r="I3" s="100">
        <v>0</v>
      </c>
      <c r="J3" s="100">
        <v>11253</v>
      </c>
      <c r="K3" s="100">
        <v>63767</v>
      </c>
      <c r="L3" s="101"/>
      <c r="M3" s="102">
        <f>L3+K3</f>
        <v>63767</v>
      </c>
    </row>
    <row r="4" spans="1:14" ht="33.75" x14ac:dyDescent="0.25">
      <c r="A4" s="70" t="s">
        <v>273</v>
      </c>
      <c r="B4" s="70" t="s">
        <v>86</v>
      </c>
      <c r="C4" s="70" t="s">
        <v>274</v>
      </c>
      <c r="D4" s="71">
        <v>43451</v>
      </c>
      <c r="E4" s="70" t="s">
        <v>83</v>
      </c>
      <c r="F4" s="99" t="s">
        <v>223</v>
      </c>
      <c r="G4" s="99" t="s">
        <v>222</v>
      </c>
      <c r="H4" s="100">
        <v>275043</v>
      </c>
      <c r="I4" s="100">
        <v>0</v>
      </c>
      <c r="J4" s="100">
        <v>253958.43</v>
      </c>
      <c r="K4" s="100">
        <v>274290.51</v>
      </c>
      <c r="L4" s="101"/>
      <c r="M4" s="77">
        <f t="shared" ref="M4:M41" si="0">L4+K4</f>
        <v>274290.51</v>
      </c>
      <c r="N4" s="77">
        <v>49535.43</v>
      </c>
    </row>
    <row r="5" spans="1:14" x14ac:dyDescent="0.25">
      <c r="A5" s="70"/>
      <c r="B5" s="70"/>
      <c r="C5" s="70"/>
      <c r="D5" s="71"/>
      <c r="E5" s="70"/>
      <c r="F5" s="99"/>
      <c r="G5" s="99"/>
      <c r="H5" s="100"/>
      <c r="I5" s="100"/>
      <c r="J5" s="100"/>
      <c r="K5" s="100"/>
      <c r="L5" s="101"/>
      <c r="M5" s="77"/>
    </row>
    <row r="6" spans="1:14" ht="33.75" x14ac:dyDescent="0.25">
      <c r="A6" s="70" t="s">
        <v>275</v>
      </c>
      <c r="B6" s="70" t="s">
        <v>177</v>
      </c>
      <c r="C6" s="70" t="s">
        <v>276</v>
      </c>
      <c r="D6" s="71">
        <v>43389</v>
      </c>
      <c r="E6" s="70" t="s">
        <v>176</v>
      </c>
      <c r="F6" s="99" t="s">
        <v>223</v>
      </c>
      <c r="G6" s="99" t="s">
        <v>222</v>
      </c>
      <c r="H6" s="100">
        <v>85075.09</v>
      </c>
      <c r="I6" s="100">
        <v>0</v>
      </c>
      <c r="J6" s="100">
        <v>28815.5</v>
      </c>
      <c r="K6" s="100">
        <v>73262.409999999989</v>
      </c>
      <c r="L6" s="101"/>
      <c r="M6" s="77">
        <f t="shared" si="0"/>
        <v>73262.409999999989</v>
      </c>
    </row>
    <row r="7" spans="1:14" ht="45" x14ac:dyDescent="0.25">
      <c r="A7" s="70" t="s">
        <v>277</v>
      </c>
      <c r="B7" s="70" t="s">
        <v>173</v>
      </c>
      <c r="C7" s="70" t="s">
        <v>249</v>
      </c>
      <c r="D7" s="71">
        <v>43388</v>
      </c>
      <c r="E7" s="70" t="s">
        <v>172</v>
      </c>
      <c r="F7" s="99" t="s">
        <v>223</v>
      </c>
      <c r="G7" s="99" t="s">
        <v>222</v>
      </c>
      <c r="H7" s="100">
        <v>1922996.6</v>
      </c>
      <c r="I7" s="100">
        <v>0</v>
      </c>
      <c r="J7" s="100">
        <v>339999.4</v>
      </c>
      <c r="K7" s="100">
        <v>1922996.6</v>
      </c>
      <c r="L7" s="101"/>
      <c r="M7" s="77">
        <f t="shared" si="0"/>
        <v>1922996.6</v>
      </c>
    </row>
    <row r="8" spans="1:14" ht="33.75" x14ac:dyDescent="0.25">
      <c r="A8" s="70" t="s">
        <v>278</v>
      </c>
      <c r="B8" s="70" t="s">
        <v>279</v>
      </c>
      <c r="C8" s="70" t="s">
        <v>230</v>
      </c>
      <c r="D8" s="71">
        <v>42985</v>
      </c>
      <c r="E8" s="70" t="s">
        <v>188</v>
      </c>
      <c r="F8" s="99" t="s">
        <v>220</v>
      </c>
      <c r="G8" s="99" t="s">
        <v>222</v>
      </c>
      <c r="H8" s="100">
        <v>1797766.2</v>
      </c>
      <c r="I8" s="100">
        <v>0</v>
      </c>
      <c r="J8" s="100">
        <v>317252.86</v>
      </c>
      <c r="K8" s="100">
        <v>1774772.02</v>
      </c>
      <c r="L8" s="101"/>
      <c r="M8" s="77">
        <f t="shared" si="0"/>
        <v>1774772.02</v>
      </c>
    </row>
    <row r="9" spans="1:14" ht="45" x14ac:dyDescent="0.25">
      <c r="A9" s="70" t="s">
        <v>280</v>
      </c>
      <c r="B9" s="70" t="s">
        <v>281</v>
      </c>
      <c r="C9" s="70" t="s">
        <v>254</v>
      </c>
      <c r="D9" s="71">
        <v>43635</v>
      </c>
      <c r="E9" s="99" t="s">
        <v>255</v>
      </c>
      <c r="F9" s="99" t="s">
        <v>223</v>
      </c>
      <c r="G9" s="99" t="s">
        <v>222</v>
      </c>
      <c r="H9" s="100">
        <v>96539.96</v>
      </c>
      <c r="I9" s="100">
        <v>0</v>
      </c>
      <c r="J9" s="100">
        <v>17036.48</v>
      </c>
      <c r="K9" s="100">
        <v>65652.069999999992</v>
      </c>
      <c r="L9" s="101"/>
      <c r="M9" s="77">
        <f t="shared" si="0"/>
        <v>65652.069999999992</v>
      </c>
    </row>
    <row r="10" spans="1:14" ht="33.75" x14ac:dyDescent="0.25">
      <c r="A10" s="70" t="s">
        <v>282</v>
      </c>
      <c r="B10" s="70" t="s">
        <v>104</v>
      </c>
      <c r="C10" s="70" t="s">
        <v>244</v>
      </c>
      <c r="D10" s="71">
        <v>43298</v>
      </c>
      <c r="E10" s="70" t="s">
        <v>101</v>
      </c>
      <c r="F10" s="99" t="s">
        <v>223</v>
      </c>
      <c r="G10" s="99" t="s">
        <v>222</v>
      </c>
      <c r="H10" s="100">
        <v>993186</v>
      </c>
      <c r="I10" s="100">
        <v>0</v>
      </c>
      <c r="J10" s="100">
        <v>175268.16</v>
      </c>
      <c r="K10" s="100">
        <v>992237.88</v>
      </c>
      <c r="L10" s="101"/>
      <c r="M10" s="77">
        <f t="shared" si="0"/>
        <v>992237.88</v>
      </c>
    </row>
    <row r="11" spans="1:14" ht="33.75" x14ac:dyDescent="0.25">
      <c r="A11" s="70" t="s">
        <v>283</v>
      </c>
      <c r="B11" s="70" t="s">
        <v>284</v>
      </c>
      <c r="C11" s="70" t="s">
        <v>247</v>
      </c>
      <c r="D11" s="71">
        <v>43487</v>
      </c>
      <c r="E11" s="99" t="s">
        <v>248</v>
      </c>
      <c r="F11" s="99" t="s">
        <v>220</v>
      </c>
      <c r="G11" s="99" t="s">
        <v>222</v>
      </c>
      <c r="H11" s="100">
        <v>246641.99</v>
      </c>
      <c r="I11" s="100">
        <v>0</v>
      </c>
      <c r="J11" s="100">
        <v>210102.45</v>
      </c>
      <c r="K11" s="100">
        <v>195206.93</v>
      </c>
      <c r="L11" s="101"/>
      <c r="M11" s="77">
        <f t="shared" si="0"/>
        <v>195206.93</v>
      </c>
    </row>
    <row r="12" spans="1:14" ht="33.75" x14ac:dyDescent="0.25">
      <c r="A12" s="70" t="s">
        <v>285</v>
      </c>
      <c r="B12" s="70" t="s">
        <v>286</v>
      </c>
      <c r="C12" s="70" t="s">
        <v>253</v>
      </c>
      <c r="D12" s="71">
        <v>43612</v>
      </c>
      <c r="E12" s="70" t="s">
        <v>148</v>
      </c>
      <c r="F12" s="99" t="s">
        <v>220</v>
      </c>
      <c r="G12" s="99" t="s">
        <v>222</v>
      </c>
      <c r="H12" s="100">
        <v>525018.57999999996</v>
      </c>
      <c r="I12" s="100">
        <v>0</v>
      </c>
      <c r="J12" s="100">
        <v>92650.34</v>
      </c>
      <c r="K12" s="100">
        <v>176392.7</v>
      </c>
      <c r="L12" s="101"/>
      <c r="M12" s="77">
        <f t="shared" si="0"/>
        <v>176392.7</v>
      </c>
    </row>
    <row r="13" spans="1:14" ht="45" x14ac:dyDescent="0.25">
      <c r="A13" s="70" t="s">
        <v>287</v>
      </c>
      <c r="B13" s="70" t="s">
        <v>156</v>
      </c>
      <c r="C13" s="70" t="s">
        <v>224</v>
      </c>
      <c r="D13" s="71">
        <v>42732</v>
      </c>
      <c r="E13" s="70" t="s">
        <v>155</v>
      </c>
      <c r="F13" s="99" t="s">
        <v>223</v>
      </c>
      <c r="G13" s="99" t="s">
        <v>222</v>
      </c>
      <c r="H13" s="100">
        <v>551274.26</v>
      </c>
      <c r="I13" s="100">
        <v>0</v>
      </c>
      <c r="J13" s="100">
        <v>97283.69</v>
      </c>
      <c r="K13" s="100">
        <v>551274.26</v>
      </c>
      <c r="L13" s="101"/>
      <c r="M13" s="77">
        <f t="shared" si="0"/>
        <v>551274.26</v>
      </c>
    </row>
    <row r="14" spans="1:14" ht="33.75" x14ac:dyDescent="0.25">
      <c r="A14" s="70" t="s">
        <v>288</v>
      </c>
      <c r="B14" s="70" t="s">
        <v>183</v>
      </c>
      <c r="C14" s="70" t="s">
        <v>250</v>
      </c>
      <c r="D14" s="71">
        <v>43416</v>
      </c>
      <c r="E14" s="70" t="s">
        <v>181</v>
      </c>
      <c r="F14" s="99" t="s">
        <v>223</v>
      </c>
      <c r="G14" s="99" t="s">
        <v>222</v>
      </c>
      <c r="H14" s="100">
        <v>1342498</v>
      </c>
      <c r="I14" s="100">
        <v>0</v>
      </c>
      <c r="J14" s="100">
        <v>363583.89</v>
      </c>
      <c r="K14" s="100">
        <v>1326803.44</v>
      </c>
      <c r="L14" s="101"/>
      <c r="M14" s="77">
        <f t="shared" si="0"/>
        <v>1326803.44</v>
      </c>
    </row>
    <row r="15" spans="1:14" ht="33.75" x14ac:dyDescent="0.25">
      <c r="A15" s="70" t="s">
        <v>289</v>
      </c>
      <c r="B15" s="70" t="s">
        <v>77</v>
      </c>
      <c r="C15" s="70" t="s">
        <v>221</v>
      </c>
      <c r="D15" s="71">
        <v>42818</v>
      </c>
      <c r="E15" s="70" t="s">
        <v>362</v>
      </c>
      <c r="F15" s="99" t="s">
        <v>223</v>
      </c>
      <c r="G15" s="99" t="s">
        <v>222</v>
      </c>
      <c r="H15" s="100">
        <v>1713009</v>
      </c>
      <c r="I15" s="100">
        <v>151148</v>
      </c>
      <c r="J15" s="100">
        <v>151147.99</v>
      </c>
      <c r="K15" s="100">
        <v>1517399.77</v>
      </c>
      <c r="L15" s="101">
        <v>133888.35</v>
      </c>
      <c r="M15" s="77">
        <f t="shared" si="0"/>
        <v>1651288.12</v>
      </c>
    </row>
    <row r="16" spans="1:14" ht="45" x14ac:dyDescent="0.25">
      <c r="A16" s="70" t="s">
        <v>290</v>
      </c>
      <c r="B16" s="70" t="s">
        <v>77</v>
      </c>
      <c r="C16" s="70" t="s">
        <v>225</v>
      </c>
      <c r="D16" s="71">
        <v>42846</v>
      </c>
      <c r="E16" s="70" t="s">
        <v>144</v>
      </c>
      <c r="F16" s="99" t="s">
        <v>223</v>
      </c>
      <c r="G16" s="99" t="s">
        <v>222</v>
      </c>
      <c r="H16" s="100">
        <v>563051</v>
      </c>
      <c r="I16" s="100">
        <v>49681</v>
      </c>
      <c r="J16" s="100">
        <v>49681</v>
      </c>
      <c r="K16" s="100">
        <v>561401.29</v>
      </c>
      <c r="L16" s="101">
        <v>49535.44</v>
      </c>
      <c r="M16" s="77">
        <f t="shared" si="0"/>
        <v>610936.73</v>
      </c>
    </row>
    <row r="17" spans="1:14" ht="67.5" x14ac:dyDescent="0.25">
      <c r="A17" s="70" t="s">
        <v>291</v>
      </c>
      <c r="B17" s="70" t="s">
        <v>77</v>
      </c>
      <c r="C17" s="70" t="s">
        <v>226</v>
      </c>
      <c r="D17" s="71">
        <v>42832</v>
      </c>
      <c r="E17" s="70" t="s">
        <v>140</v>
      </c>
      <c r="F17" s="99" t="s">
        <v>223</v>
      </c>
      <c r="G17" s="99" t="s">
        <v>222</v>
      </c>
      <c r="H17" s="100">
        <v>2634093.9</v>
      </c>
      <c r="I17" s="100">
        <v>232420.05</v>
      </c>
      <c r="J17" s="100">
        <v>232420.05</v>
      </c>
      <c r="K17" s="100">
        <v>2634093.88</v>
      </c>
      <c r="L17" s="101">
        <v>232420.05</v>
      </c>
      <c r="M17" s="77">
        <f t="shared" si="0"/>
        <v>2866513.9299999997</v>
      </c>
    </row>
    <row r="18" spans="1:14" ht="33.75" x14ac:dyDescent="0.25">
      <c r="A18" s="70" t="s">
        <v>292</v>
      </c>
      <c r="B18" s="70" t="s">
        <v>77</v>
      </c>
      <c r="C18" s="70" t="s">
        <v>227</v>
      </c>
      <c r="D18" s="71">
        <v>42864</v>
      </c>
      <c r="E18" s="70" t="s">
        <v>99</v>
      </c>
      <c r="F18" s="99" t="s">
        <v>220</v>
      </c>
      <c r="G18" s="99" t="s">
        <v>222</v>
      </c>
      <c r="H18" s="100">
        <v>1617026.47</v>
      </c>
      <c r="I18" s="100">
        <v>142678.81</v>
      </c>
      <c r="J18" s="100">
        <v>162673.43</v>
      </c>
      <c r="K18" s="100">
        <v>1083163.02</v>
      </c>
      <c r="L18" s="101">
        <v>95573.209999999992</v>
      </c>
      <c r="M18" s="77">
        <f t="shared" si="0"/>
        <v>1178736.23</v>
      </c>
    </row>
    <row r="19" spans="1:14" ht="33.75" x14ac:dyDescent="0.25">
      <c r="A19" s="70" t="s">
        <v>293</v>
      </c>
      <c r="B19" s="70" t="s">
        <v>77</v>
      </c>
      <c r="C19" s="70" t="s">
        <v>228</v>
      </c>
      <c r="D19" s="71">
        <v>42884</v>
      </c>
      <c r="E19" s="70" t="s">
        <v>142</v>
      </c>
      <c r="F19" s="99" t="s">
        <v>220</v>
      </c>
      <c r="G19" s="99" t="s">
        <v>222</v>
      </c>
      <c r="H19" s="100">
        <v>1333128.04</v>
      </c>
      <c r="I19" s="100">
        <v>117628.95</v>
      </c>
      <c r="J19" s="100">
        <v>117628.95</v>
      </c>
      <c r="K19" s="100">
        <v>1240660.33</v>
      </c>
      <c r="L19" s="101">
        <v>109470.03</v>
      </c>
      <c r="M19" s="77">
        <f t="shared" si="0"/>
        <v>1350130.36</v>
      </c>
    </row>
    <row r="20" spans="1:14" ht="33.75" x14ac:dyDescent="0.25">
      <c r="A20" s="70" t="s">
        <v>294</v>
      </c>
      <c r="B20" s="70" t="s">
        <v>77</v>
      </c>
      <c r="C20" s="70" t="s">
        <v>229</v>
      </c>
      <c r="D20" s="71">
        <v>42905</v>
      </c>
      <c r="E20" s="70" t="s">
        <v>118</v>
      </c>
      <c r="F20" s="99" t="s">
        <v>220</v>
      </c>
      <c r="G20" s="99" t="s">
        <v>222</v>
      </c>
      <c r="H20" s="100">
        <v>877568.9</v>
      </c>
      <c r="I20" s="100">
        <v>77432.55</v>
      </c>
      <c r="J20" s="100">
        <v>77432.55</v>
      </c>
      <c r="K20" s="100">
        <v>532072.76</v>
      </c>
      <c r="L20" s="101">
        <v>46947.6</v>
      </c>
      <c r="M20" s="77">
        <f t="shared" si="0"/>
        <v>579020.36</v>
      </c>
    </row>
    <row r="21" spans="1:14" ht="56.25" x14ac:dyDescent="0.25">
      <c r="A21" s="70" t="s">
        <v>295</v>
      </c>
      <c r="B21" s="70" t="s">
        <v>77</v>
      </c>
      <c r="C21" s="70" t="s">
        <v>234</v>
      </c>
      <c r="D21" s="71">
        <v>43076</v>
      </c>
      <c r="E21" s="70" t="s">
        <v>235</v>
      </c>
      <c r="F21" s="99" t="s">
        <v>220</v>
      </c>
      <c r="G21" s="99" t="s">
        <v>222</v>
      </c>
      <c r="H21" s="100">
        <v>2184235.91</v>
      </c>
      <c r="I21" s="100">
        <v>192726.7</v>
      </c>
      <c r="J21" s="100">
        <v>192726.7</v>
      </c>
      <c r="K21" s="100">
        <v>1453200.18</v>
      </c>
      <c r="L21" s="101">
        <v>128223.55</v>
      </c>
      <c r="M21" s="77">
        <f t="shared" si="0"/>
        <v>1581423.73</v>
      </c>
    </row>
    <row r="22" spans="1:14" ht="33.75" x14ac:dyDescent="0.25">
      <c r="A22" s="70" t="s">
        <v>296</v>
      </c>
      <c r="B22" s="70" t="s">
        <v>77</v>
      </c>
      <c r="C22" s="70" t="s">
        <v>236</v>
      </c>
      <c r="D22" s="71">
        <v>43077</v>
      </c>
      <c r="E22" s="70" t="s">
        <v>146</v>
      </c>
      <c r="F22" s="99" t="s">
        <v>220</v>
      </c>
      <c r="G22" s="99" t="s">
        <v>222</v>
      </c>
      <c r="H22" s="100">
        <v>2591490.46</v>
      </c>
      <c r="I22" s="100">
        <v>228660.93</v>
      </c>
      <c r="J22" s="100">
        <v>233037.69</v>
      </c>
      <c r="K22" s="100">
        <v>2396632.61</v>
      </c>
      <c r="L22" s="101">
        <v>211467.59</v>
      </c>
      <c r="M22" s="77">
        <f t="shared" si="0"/>
        <v>2608100.1999999997</v>
      </c>
    </row>
    <row r="23" spans="1:14" ht="33.75" x14ac:dyDescent="0.25">
      <c r="A23" s="70" t="s">
        <v>297</v>
      </c>
      <c r="B23" s="70" t="s">
        <v>77</v>
      </c>
      <c r="C23" s="70" t="s">
        <v>237</v>
      </c>
      <c r="D23" s="71">
        <v>43084</v>
      </c>
      <c r="E23" s="99" t="s">
        <v>238</v>
      </c>
      <c r="F23" s="99" t="s">
        <v>220</v>
      </c>
      <c r="G23" s="99" t="s">
        <v>222</v>
      </c>
      <c r="H23" s="100">
        <v>1462363.94</v>
      </c>
      <c r="I23" s="100">
        <v>129032.11</v>
      </c>
      <c r="J23" s="100">
        <v>4174350.83</v>
      </c>
      <c r="K23" s="100">
        <v>1056065.3700000001</v>
      </c>
      <c r="L23" s="101">
        <v>93182.24</v>
      </c>
      <c r="M23" s="77">
        <f t="shared" si="0"/>
        <v>1149247.6100000001</v>
      </c>
      <c r="N23" s="77">
        <v>2387977.67</v>
      </c>
    </row>
    <row r="24" spans="1:14" ht="33.75" x14ac:dyDescent="0.25">
      <c r="A24" s="70" t="s">
        <v>298</v>
      </c>
      <c r="B24" s="70" t="s">
        <v>77</v>
      </c>
      <c r="C24" s="70" t="s">
        <v>240</v>
      </c>
      <c r="D24" s="71">
        <v>43126</v>
      </c>
      <c r="E24" s="70" t="s">
        <v>97</v>
      </c>
      <c r="F24" s="99" t="s">
        <v>220</v>
      </c>
      <c r="G24" s="99" t="s">
        <v>222</v>
      </c>
      <c r="H24" s="100">
        <v>5065332.82</v>
      </c>
      <c r="I24" s="100">
        <v>446941.14</v>
      </c>
      <c r="J24" s="100">
        <v>446941.13</v>
      </c>
      <c r="K24" s="100">
        <v>5054230.1499999994</v>
      </c>
      <c r="L24" s="101">
        <v>445961.49</v>
      </c>
      <c r="M24" s="77">
        <f t="shared" si="0"/>
        <v>5500191.6399999997</v>
      </c>
    </row>
    <row r="25" spans="1:14" ht="33.75" x14ac:dyDescent="0.25">
      <c r="A25" s="70" t="s">
        <v>299</v>
      </c>
      <c r="B25" s="70" t="s">
        <v>77</v>
      </c>
      <c r="C25" s="70" t="s">
        <v>300</v>
      </c>
      <c r="D25" s="71">
        <v>43575</v>
      </c>
      <c r="E25" s="99" t="s">
        <v>301</v>
      </c>
      <c r="F25" s="99" t="s">
        <v>261</v>
      </c>
      <c r="G25" s="99" t="s">
        <v>222</v>
      </c>
      <c r="H25" s="100">
        <v>2199656.56</v>
      </c>
      <c r="I25" s="100">
        <v>194087.35</v>
      </c>
      <c r="J25" s="100">
        <v>440743.16</v>
      </c>
      <c r="K25" s="100">
        <v>0</v>
      </c>
      <c r="L25" s="100">
        <v>0</v>
      </c>
      <c r="M25" s="77">
        <f t="shared" si="0"/>
        <v>0</v>
      </c>
    </row>
    <row r="26" spans="1:14" ht="33.75" x14ac:dyDescent="0.25">
      <c r="A26" s="70" t="s">
        <v>302</v>
      </c>
      <c r="B26" s="70" t="s">
        <v>77</v>
      </c>
      <c r="C26" s="70" t="s">
        <v>260</v>
      </c>
      <c r="D26" s="71">
        <v>43647</v>
      </c>
      <c r="E26" s="99" t="s">
        <v>82</v>
      </c>
      <c r="F26" s="99" t="s">
        <v>261</v>
      </c>
      <c r="G26" s="99" t="s">
        <v>222</v>
      </c>
      <c r="H26" s="100">
        <v>630440.11</v>
      </c>
      <c r="I26" s="100">
        <v>55627.07</v>
      </c>
      <c r="J26" s="100">
        <v>56222.67</v>
      </c>
      <c r="K26" s="100">
        <v>0</v>
      </c>
      <c r="L26" s="100">
        <v>0</v>
      </c>
      <c r="M26" s="77">
        <f t="shared" si="0"/>
        <v>0</v>
      </c>
    </row>
    <row r="27" spans="1:14" ht="45" x14ac:dyDescent="0.25">
      <c r="A27" s="70" t="s">
        <v>303</v>
      </c>
      <c r="B27" s="70" t="s">
        <v>304</v>
      </c>
      <c r="C27" s="70" t="s">
        <v>241</v>
      </c>
      <c r="D27" s="71">
        <v>43158</v>
      </c>
      <c r="E27" s="70" t="s">
        <v>108</v>
      </c>
      <c r="F27" s="99" t="s">
        <v>223</v>
      </c>
      <c r="G27" s="99" t="s">
        <v>222</v>
      </c>
      <c r="H27" s="100">
        <v>1198462.06</v>
      </c>
      <c r="I27" s="100">
        <v>0</v>
      </c>
      <c r="J27" s="100">
        <v>327156.12</v>
      </c>
      <c r="K27" s="100">
        <v>1187299.1499999999</v>
      </c>
      <c r="L27" s="101">
        <v>0</v>
      </c>
      <c r="M27" s="77">
        <f t="shared" si="0"/>
        <v>1187299.1499999999</v>
      </c>
    </row>
    <row r="28" spans="1:14" ht="33.75" x14ac:dyDescent="0.25">
      <c r="A28" s="70" t="s">
        <v>305</v>
      </c>
      <c r="B28" s="70" t="s">
        <v>306</v>
      </c>
      <c r="C28" s="70" t="s">
        <v>256</v>
      </c>
      <c r="D28" s="71">
        <v>43643</v>
      </c>
      <c r="E28" s="99" t="s">
        <v>257</v>
      </c>
      <c r="F28" s="99" t="s">
        <v>220</v>
      </c>
      <c r="G28" s="99" t="s">
        <v>222</v>
      </c>
      <c r="H28" s="100">
        <v>244251</v>
      </c>
      <c r="I28" s="100">
        <v>0</v>
      </c>
      <c r="J28" s="100">
        <v>0</v>
      </c>
      <c r="K28" s="100">
        <v>205536.16</v>
      </c>
      <c r="L28" s="101">
        <v>0</v>
      </c>
      <c r="M28" s="77">
        <f t="shared" si="0"/>
        <v>205536.16</v>
      </c>
    </row>
    <row r="29" spans="1:14" ht="33.75" x14ac:dyDescent="0.25">
      <c r="A29" s="70" t="s">
        <v>307</v>
      </c>
      <c r="B29" s="70" t="s">
        <v>308</v>
      </c>
      <c r="C29" s="70" t="s">
        <v>231</v>
      </c>
      <c r="D29" s="71">
        <v>43313</v>
      </c>
      <c r="E29" s="99" t="s">
        <v>232</v>
      </c>
      <c r="F29" s="99" t="s">
        <v>220</v>
      </c>
      <c r="G29" s="99" t="s">
        <v>222</v>
      </c>
      <c r="H29" s="100">
        <v>1773734</v>
      </c>
      <c r="I29" s="100">
        <v>0</v>
      </c>
      <c r="J29" s="100">
        <v>1073163.6000000001</v>
      </c>
      <c r="K29" s="100">
        <v>1087578.44</v>
      </c>
      <c r="L29" s="101"/>
      <c r="M29" s="77">
        <f t="shared" si="0"/>
        <v>1087578.44</v>
      </c>
    </row>
    <row r="30" spans="1:14" ht="33.75" x14ac:dyDescent="0.25">
      <c r="A30" s="70" t="s">
        <v>309</v>
      </c>
      <c r="B30" s="70" t="s">
        <v>310</v>
      </c>
      <c r="C30" s="70" t="s">
        <v>311</v>
      </c>
      <c r="D30" s="71">
        <v>43280</v>
      </c>
      <c r="E30" s="99" t="s">
        <v>312</v>
      </c>
      <c r="F30" s="99" t="s">
        <v>220</v>
      </c>
      <c r="G30" s="99" t="s">
        <v>222</v>
      </c>
      <c r="H30" s="100">
        <v>793011.94</v>
      </c>
      <c r="I30" s="100">
        <v>0</v>
      </c>
      <c r="J30" s="100">
        <v>0</v>
      </c>
      <c r="K30" s="100">
        <v>581744.88</v>
      </c>
      <c r="L30" s="101"/>
      <c r="M30" s="77">
        <f t="shared" si="0"/>
        <v>581744.88</v>
      </c>
    </row>
    <row r="31" spans="1:14" ht="78.75" x14ac:dyDescent="0.25">
      <c r="A31" s="70" t="s">
        <v>313</v>
      </c>
      <c r="B31" s="70" t="s">
        <v>314</v>
      </c>
      <c r="C31" s="70" t="s">
        <v>251</v>
      </c>
      <c r="D31" s="71">
        <v>43433</v>
      </c>
      <c r="E31" s="99" t="s">
        <v>252</v>
      </c>
      <c r="F31" s="99" t="s">
        <v>220</v>
      </c>
      <c r="G31" s="99" t="s">
        <v>222</v>
      </c>
      <c r="H31" s="100">
        <v>20420.22</v>
      </c>
      <c r="I31" s="100">
        <v>0</v>
      </c>
      <c r="J31" s="100">
        <v>3473.22</v>
      </c>
      <c r="K31" s="100">
        <v>13333.49</v>
      </c>
      <c r="L31" s="101"/>
      <c r="M31" s="77">
        <f t="shared" si="0"/>
        <v>13333.49</v>
      </c>
    </row>
    <row r="32" spans="1:14" ht="33.75" x14ac:dyDescent="0.25">
      <c r="A32" s="70" t="s">
        <v>315</v>
      </c>
      <c r="B32" s="70" t="s">
        <v>316</v>
      </c>
      <c r="C32" s="70" t="s">
        <v>242</v>
      </c>
      <c r="D32" s="71">
        <v>43185</v>
      </c>
      <c r="E32" s="99" t="s">
        <v>210</v>
      </c>
      <c r="F32" s="99" t="s">
        <v>223</v>
      </c>
      <c r="G32" s="99" t="s">
        <v>222</v>
      </c>
      <c r="H32" s="100">
        <v>200163.95</v>
      </c>
      <c r="I32" s="100">
        <v>17661.52</v>
      </c>
      <c r="J32" s="100">
        <v>17661.53</v>
      </c>
      <c r="K32" s="100">
        <v>200129.95</v>
      </c>
      <c r="L32" s="101">
        <v>17658.52</v>
      </c>
      <c r="M32" s="77">
        <f t="shared" si="0"/>
        <v>217788.47</v>
      </c>
    </row>
    <row r="33" spans="1:15" ht="45" x14ac:dyDescent="0.25">
      <c r="A33" s="70" t="s">
        <v>317</v>
      </c>
      <c r="B33" s="70" t="s">
        <v>316</v>
      </c>
      <c r="C33" s="70" t="s">
        <v>243</v>
      </c>
      <c r="D33" s="71">
        <v>43179</v>
      </c>
      <c r="E33" s="99" t="s">
        <v>120</v>
      </c>
      <c r="F33" s="99" t="s">
        <v>220</v>
      </c>
      <c r="G33" s="99" t="s">
        <v>222</v>
      </c>
      <c r="H33" s="100">
        <v>454317.48</v>
      </c>
      <c r="I33" s="100">
        <v>40086.83</v>
      </c>
      <c r="J33" s="100">
        <v>305787.28000000003</v>
      </c>
      <c r="K33" s="100">
        <v>367151.53</v>
      </c>
      <c r="L33" s="101">
        <v>32395.72</v>
      </c>
      <c r="M33" s="77">
        <f t="shared" si="0"/>
        <v>399547.25</v>
      </c>
    </row>
    <row r="34" spans="1:15" ht="45" x14ac:dyDescent="0.25">
      <c r="A34" s="70" t="s">
        <v>318</v>
      </c>
      <c r="B34" s="70" t="s">
        <v>319</v>
      </c>
      <c r="C34" s="70" t="s">
        <v>239</v>
      </c>
      <c r="D34" s="71">
        <v>43193</v>
      </c>
      <c r="E34" s="99" t="s">
        <v>205</v>
      </c>
      <c r="F34" s="99" t="s">
        <v>223</v>
      </c>
      <c r="G34" s="99" t="s">
        <v>222</v>
      </c>
      <c r="H34" s="100">
        <v>649455.25</v>
      </c>
      <c r="I34" s="100">
        <v>57304.87</v>
      </c>
      <c r="J34" s="100">
        <v>57304.88</v>
      </c>
      <c r="K34" s="100">
        <v>644128.04</v>
      </c>
      <c r="L34" s="101">
        <v>56834.819999999992</v>
      </c>
      <c r="M34" s="77">
        <f t="shared" si="0"/>
        <v>700962.86</v>
      </c>
    </row>
    <row r="35" spans="1:15" ht="33.75" x14ac:dyDescent="0.25">
      <c r="A35" s="70" t="s">
        <v>320</v>
      </c>
      <c r="B35" s="70" t="s">
        <v>321</v>
      </c>
      <c r="C35" s="70" t="s">
        <v>233</v>
      </c>
      <c r="D35" s="71">
        <v>43049</v>
      </c>
      <c r="E35" s="99" t="s">
        <v>200</v>
      </c>
      <c r="F35" s="99" t="s">
        <v>220</v>
      </c>
      <c r="G35" s="99" t="s">
        <v>222</v>
      </c>
      <c r="H35" s="100">
        <v>146200</v>
      </c>
      <c r="I35" s="100">
        <v>0</v>
      </c>
      <c r="J35" s="100">
        <v>25800</v>
      </c>
      <c r="K35" s="100">
        <v>144136.47</v>
      </c>
      <c r="L35" s="101"/>
      <c r="M35" s="77">
        <f t="shared" si="0"/>
        <v>144136.47</v>
      </c>
    </row>
    <row r="36" spans="1:15" ht="56.25" x14ac:dyDescent="0.25">
      <c r="A36" s="70" t="s">
        <v>322</v>
      </c>
      <c r="B36" s="70" t="s">
        <v>323</v>
      </c>
      <c r="C36" s="70" t="s">
        <v>245</v>
      </c>
      <c r="D36" s="71">
        <v>43334</v>
      </c>
      <c r="E36" s="99" t="s">
        <v>246</v>
      </c>
      <c r="F36" s="99" t="s">
        <v>220</v>
      </c>
      <c r="G36" s="99" t="s">
        <v>222</v>
      </c>
      <c r="H36" s="100">
        <v>647980.75</v>
      </c>
      <c r="I36" s="100">
        <v>0</v>
      </c>
      <c r="J36" s="100">
        <v>114349.56</v>
      </c>
      <c r="K36" s="100">
        <v>318020.93</v>
      </c>
      <c r="L36" s="101"/>
      <c r="M36" s="77">
        <f t="shared" si="0"/>
        <v>318020.93</v>
      </c>
    </row>
    <row r="37" spans="1:15" ht="22.5" x14ac:dyDescent="0.25">
      <c r="B37" s="70" t="s">
        <v>114</v>
      </c>
      <c r="C37" s="70" t="s">
        <v>339</v>
      </c>
      <c r="D37" s="70"/>
      <c r="E37" s="70" t="s">
        <v>113</v>
      </c>
      <c r="F37" s="70" t="s">
        <v>220</v>
      </c>
      <c r="G37" s="70"/>
      <c r="H37" s="70"/>
      <c r="I37" s="70"/>
      <c r="J37" s="70"/>
      <c r="K37" s="70"/>
      <c r="M37" s="77">
        <v>3841628.33</v>
      </c>
      <c r="N37" s="77"/>
      <c r="O37" s="77"/>
    </row>
    <row r="38" spans="1:15" ht="45" x14ac:dyDescent="0.3">
      <c r="B38" s="70" t="s">
        <v>114</v>
      </c>
      <c r="C38" s="70" t="s">
        <v>338</v>
      </c>
      <c r="D38" s="70"/>
      <c r="E38" s="70" t="s">
        <v>116</v>
      </c>
      <c r="F38" s="70" t="s">
        <v>220</v>
      </c>
      <c r="G38" s="70"/>
      <c r="H38" s="70"/>
      <c r="I38" s="70"/>
      <c r="J38" s="70"/>
      <c r="K38" s="70"/>
      <c r="M38" s="77">
        <v>497355</v>
      </c>
      <c r="O38" s="106"/>
    </row>
    <row r="39" spans="1:15" ht="56.25" x14ac:dyDescent="0.25">
      <c r="B39" s="70" t="s">
        <v>341</v>
      </c>
      <c r="C39" s="70" t="s">
        <v>340</v>
      </c>
      <c r="D39" s="70"/>
      <c r="E39" s="70" t="s">
        <v>131</v>
      </c>
      <c r="F39" s="70" t="s">
        <v>220</v>
      </c>
      <c r="G39" s="70"/>
      <c r="H39" s="70"/>
      <c r="I39" s="70"/>
      <c r="J39" s="70"/>
      <c r="K39" s="70"/>
      <c r="M39" s="77">
        <v>443437.71</v>
      </c>
      <c r="N39" s="77"/>
    </row>
    <row r="40" spans="1:15" ht="22.5" x14ac:dyDescent="0.25">
      <c r="B40" s="70" t="s">
        <v>168</v>
      </c>
      <c r="C40" s="70" t="s">
        <v>349</v>
      </c>
      <c r="D40" s="70"/>
      <c r="E40" s="70" t="s">
        <v>167</v>
      </c>
      <c r="F40" s="70" t="s">
        <v>220</v>
      </c>
      <c r="G40" s="70"/>
      <c r="H40" s="70"/>
      <c r="I40" s="70"/>
      <c r="J40" s="70"/>
      <c r="K40" s="70"/>
      <c r="M40" s="77">
        <v>3878.38</v>
      </c>
      <c r="N40" s="77"/>
    </row>
    <row r="41" spans="1:15" ht="56.25" x14ac:dyDescent="0.25">
      <c r="B41" s="70" t="s">
        <v>196</v>
      </c>
      <c r="C41" s="70" t="s">
        <v>354</v>
      </c>
      <c r="D41" s="70"/>
      <c r="E41" s="70" t="s">
        <v>194</v>
      </c>
      <c r="F41" s="70" t="s">
        <v>220</v>
      </c>
      <c r="G41" s="70"/>
      <c r="H41" s="70"/>
      <c r="I41" s="70"/>
      <c r="J41" s="70"/>
      <c r="K41" s="70"/>
      <c r="M41" s="77">
        <f t="shared" si="0"/>
        <v>0</v>
      </c>
    </row>
    <row r="42" spans="1:15" ht="56.25" x14ac:dyDescent="0.25">
      <c r="B42" s="70" t="s">
        <v>90</v>
      </c>
      <c r="C42" s="70" t="s">
        <v>326</v>
      </c>
      <c r="D42" s="103">
        <v>44259</v>
      </c>
      <c r="E42" s="70" t="s">
        <v>89</v>
      </c>
      <c r="F42" s="70" t="s">
        <v>220</v>
      </c>
      <c r="G42" s="99" t="s">
        <v>222</v>
      </c>
      <c r="H42" s="104">
        <v>1250626.8400000001</v>
      </c>
      <c r="I42" s="104">
        <v>110349.43</v>
      </c>
      <c r="J42" s="104">
        <v>110349.43</v>
      </c>
      <c r="K42" s="104">
        <v>7159.81</v>
      </c>
      <c r="L42" s="66">
        <v>631.75</v>
      </c>
      <c r="M42" s="77">
        <f>L42+K42</f>
        <v>7791.56</v>
      </c>
    </row>
  </sheetData>
  <autoFilter ref="A1:L36" xr:uid="{9059B1E4-2BC3-4101-B69D-4EAF3F31748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3</vt:i4>
      </vt:variant>
    </vt:vector>
  </HeadingPairs>
  <TitlesOfParts>
    <vt:vector size="3" baseType="lpstr">
      <vt:lpstr>Lapas1</vt:lpstr>
      <vt:lpstr>Sheet1</vt:lpstr>
      <vt:lpstr>Sheet2</vt:lpstr>
    </vt:vector>
  </TitlesOfParts>
  <Company>IRD prie VRM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Eglė Šarkauskaitė</dc:creator>
  <cp:lastModifiedBy>Vygantas Vilčiauskas</cp:lastModifiedBy>
  <cp:lastPrinted>2022-02-15T13:26:07Z</cp:lastPrinted>
  <dcterms:created xsi:type="dcterms:W3CDTF">2020-01-23T06:42:18Z</dcterms:created>
  <dcterms:modified xsi:type="dcterms:W3CDTF">2022-03-24T08:29:27Z</dcterms:modified>
</cp:coreProperties>
</file>